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15"/>
  </bookViews>
  <sheets>
    <sheet name="計算書（1台用）" sheetId="12" r:id="rId1"/>
    <sheet name="記入例（1台用）" sheetId="10" r:id="rId2"/>
    <sheet name="計算書（複数台）" sheetId="11" r:id="rId3"/>
    <sheet name="記載例（複数台） " sheetId="9" r:id="rId4"/>
  </sheets>
  <externalReferences>
    <externalReference r:id="rId5"/>
  </externalReferences>
  <definedNames>
    <definedName name="_xlnm.Print_Area" localSheetId="3">'記載例（複数台） '!$A$1:$BK$108</definedName>
    <definedName name="_xlnm.Print_Area" localSheetId="1">'記入例（1台用）'!$A$1:$Q$78</definedName>
    <definedName name="_xlnm.Print_Area" localSheetId="0">'計算書（1台用）'!$A$1:$Q$78</definedName>
    <definedName name="_xlnm.Print_Area" localSheetId="2">'計算書（複数台）'!$A$1:$BK$108</definedName>
    <definedName name="入力">[1]入力画面!$E$2,[1]入力画面!$E$2,[1]入力画面!$G$2,[1]入力画面!$I$2,[1]入力画面!$D$5,[1]入力画面!$E$6,[1]入力画面!$E$7,[1]入力画面!$D$8,[1]入力画面!$F$8,[1]入力画面!$H$8,[1]入力画面!$D$9,[1]入力画面!$D$11,[1]入力画面!$D$12,[1]入力画面!$D$13,[1]入力画面!$D$14,[1]入力画面!$D$16,[1]入力画面!$D$18,[1]入力画面!$D$19,[1]入力画面!$E$20,[1]入力画面!$E$2</definedName>
  </definedNames>
  <calcPr calcId="162913"/>
</workbook>
</file>

<file path=xl/calcChain.xml><?xml version="1.0" encoding="utf-8"?>
<calcChain xmlns="http://schemas.openxmlformats.org/spreadsheetml/2006/main">
  <c r="V57" i="12" l="1"/>
  <c r="N47" i="12"/>
  <c r="N51" i="12" s="1"/>
  <c r="N54" i="12" s="1"/>
  <c r="L47" i="12"/>
  <c r="L51" i="12" s="1"/>
  <c r="G47" i="12"/>
  <c r="G51" i="12" s="1"/>
  <c r="G54" i="12" s="1"/>
  <c r="E47" i="12"/>
  <c r="E51" i="12" s="1"/>
  <c r="I36" i="12"/>
  <c r="I25" i="12"/>
  <c r="E92" i="11"/>
  <c r="H92" i="11" s="1"/>
  <c r="H88" i="11"/>
  <c r="H86" i="11"/>
  <c r="H84" i="11"/>
  <c r="H82" i="11"/>
  <c r="H80" i="11"/>
  <c r="H78" i="11"/>
  <c r="H76" i="11"/>
  <c r="AN75" i="11"/>
  <c r="AP75" i="11" s="1"/>
  <c r="AJ75" i="11"/>
  <c r="AH75" i="11"/>
  <c r="H74" i="11"/>
  <c r="AP72" i="11"/>
  <c r="AN72" i="11"/>
  <c r="AJ72" i="11"/>
  <c r="AH72" i="11"/>
  <c r="H72" i="11"/>
  <c r="H70" i="11"/>
  <c r="AN69" i="11"/>
  <c r="AP69" i="11" s="1"/>
  <c r="AJ69" i="11"/>
  <c r="AH69" i="11"/>
  <c r="H68" i="11"/>
  <c r="AN66" i="11"/>
  <c r="AP66" i="11" s="1"/>
  <c r="AJ66" i="11"/>
  <c r="AH66" i="11"/>
  <c r="H66" i="11"/>
  <c r="H64" i="11"/>
  <c r="AP63" i="11"/>
  <c r="AN63" i="11"/>
  <c r="AH63" i="11"/>
  <c r="AJ63" i="11" s="1"/>
  <c r="AT63" i="11" s="1"/>
  <c r="H62" i="11"/>
  <c r="AP60" i="11"/>
  <c r="AN60" i="11"/>
  <c r="AJ60" i="11"/>
  <c r="AT60" i="11" s="1"/>
  <c r="AH60" i="11"/>
  <c r="H60" i="11"/>
  <c r="H58" i="11"/>
  <c r="AP57" i="11"/>
  <c r="AN57" i="11"/>
  <c r="AH57" i="11"/>
  <c r="AJ57" i="11" s="1"/>
  <c r="H56" i="11"/>
  <c r="AP54" i="11"/>
  <c r="AN54" i="11"/>
  <c r="AH54" i="11"/>
  <c r="AJ54" i="11" s="1"/>
  <c r="H54" i="11"/>
  <c r="H52" i="11"/>
  <c r="AN51" i="11"/>
  <c r="AP51" i="11" s="1"/>
  <c r="AJ51" i="11"/>
  <c r="AH51" i="11"/>
  <c r="H50" i="11"/>
  <c r="AP48" i="11"/>
  <c r="AN48" i="11"/>
  <c r="AH48" i="11"/>
  <c r="AJ48" i="11" s="1"/>
  <c r="AT48" i="11" s="1"/>
  <c r="AP45" i="11"/>
  <c r="AN45" i="11"/>
  <c r="AH45" i="11"/>
  <c r="AJ45" i="11" s="1"/>
  <c r="AP42" i="11"/>
  <c r="AN42" i="11"/>
  <c r="AH42" i="11"/>
  <c r="AJ42" i="11" s="1"/>
  <c r="AP39" i="11"/>
  <c r="AN39" i="11"/>
  <c r="AH39" i="11"/>
  <c r="AJ39" i="11" s="1"/>
  <c r="AT39" i="11" s="1"/>
  <c r="I39" i="11"/>
  <c r="AP36" i="11"/>
  <c r="AN36" i="11"/>
  <c r="AH36" i="11"/>
  <c r="AJ36" i="11" s="1"/>
  <c r="AT36" i="11" s="1"/>
  <c r="AP33" i="11"/>
  <c r="AN33" i="11"/>
  <c r="AH33" i="11"/>
  <c r="AJ33" i="11" s="1"/>
  <c r="AT33" i="11" s="1"/>
  <c r="AN30" i="11"/>
  <c r="AP30" i="11" s="1"/>
  <c r="AJ30" i="11"/>
  <c r="AH30" i="11"/>
  <c r="AN27" i="11"/>
  <c r="AP27" i="11" s="1"/>
  <c r="AJ27" i="11"/>
  <c r="AH27" i="11"/>
  <c r="AN24" i="11"/>
  <c r="AP24" i="11" s="1"/>
  <c r="AJ24" i="11"/>
  <c r="AH24" i="11"/>
  <c r="AN21" i="11"/>
  <c r="AP21" i="11" s="1"/>
  <c r="AJ21" i="11"/>
  <c r="AH21" i="11"/>
  <c r="U21" i="11"/>
  <c r="AP18" i="11"/>
  <c r="AN18" i="11"/>
  <c r="AH18" i="11"/>
  <c r="AJ18" i="11" s="1"/>
  <c r="AT18" i="11" s="1"/>
  <c r="W17" i="11"/>
  <c r="W21" i="11" s="1"/>
  <c r="W24" i="11" s="1"/>
  <c r="U17" i="11"/>
  <c r="N47" i="10"/>
  <c r="N51" i="10" s="1"/>
  <c r="L47" i="10"/>
  <c r="L51" i="10" s="1"/>
  <c r="G47" i="10"/>
  <c r="G51" i="10" s="1"/>
  <c r="E47" i="10"/>
  <c r="E51" i="10" s="1"/>
  <c r="I36" i="10"/>
  <c r="I25" i="10"/>
  <c r="G63" i="12" l="1"/>
  <c r="B67" i="12" s="1"/>
  <c r="AT75" i="11"/>
  <c r="AV75" i="11" s="1"/>
  <c r="AT42" i="11"/>
  <c r="AV42" i="11" s="1"/>
  <c r="AT72" i="11"/>
  <c r="AT27" i="11"/>
  <c r="AV27" i="11" s="1"/>
  <c r="AT45" i="11"/>
  <c r="AV45" i="11" s="1"/>
  <c r="AT54" i="11"/>
  <c r="AT57" i="11"/>
  <c r="AT30" i="11"/>
  <c r="AV30" i="11" s="1"/>
  <c r="AV63" i="11"/>
  <c r="AT21" i="11"/>
  <c r="AV21" i="11" s="1"/>
  <c r="AT51" i="11"/>
  <c r="AV51" i="11" s="1"/>
  <c r="AT66" i="11"/>
  <c r="AT69" i="11"/>
  <c r="AV69" i="11" s="1"/>
  <c r="AT24" i="11"/>
  <c r="AV24" i="11" s="1"/>
  <c r="AV60" i="11"/>
  <c r="AV66" i="11"/>
  <c r="AV39" i="11"/>
  <c r="AV48" i="11"/>
  <c r="AV57" i="11"/>
  <c r="AV72" i="11"/>
  <c r="W32" i="11"/>
  <c r="AV18" i="11"/>
  <c r="AV33" i="11"/>
  <c r="AV36" i="11"/>
  <c r="AV54" i="11"/>
  <c r="N54" i="10"/>
  <c r="G54" i="10"/>
  <c r="AZ69" i="11" l="1"/>
  <c r="BA69" i="11" s="1"/>
  <c r="AZ60" i="11"/>
  <c r="BA60" i="11" s="1"/>
  <c r="AZ30" i="11"/>
  <c r="BA30" i="11" s="1"/>
  <c r="AZ27" i="11"/>
  <c r="BA27" i="11" s="1"/>
  <c r="AZ24" i="11"/>
  <c r="BA24" i="11" s="1"/>
  <c r="AZ72" i="11"/>
  <c r="BA72" i="11" s="1"/>
  <c r="AZ57" i="11"/>
  <c r="BA57" i="11" s="1"/>
  <c r="AZ48" i="11"/>
  <c r="BA48" i="11" s="1"/>
  <c r="AZ42" i="11"/>
  <c r="BA42" i="11" s="1"/>
  <c r="AZ51" i="11"/>
  <c r="BA51" i="11" s="1"/>
  <c r="AZ63" i="11"/>
  <c r="BA63" i="11" s="1"/>
  <c r="AZ54" i="11"/>
  <c r="BA54" i="11" s="1"/>
  <c r="AZ36" i="11"/>
  <c r="BA36" i="11" s="1"/>
  <c r="AZ33" i="11"/>
  <c r="BA33" i="11" s="1"/>
  <c r="AZ18" i="11"/>
  <c r="BA18" i="11" s="1"/>
  <c r="AZ45" i="11"/>
  <c r="BA45" i="11" s="1"/>
  <c r="AZ39" i="11"/>
  <c r="BA39" i="11" s="1"/>
  <c r="AZ75" i="11"/>
  <c r="BA75" i="11" s="1"/>
  <c r="AZ66" i="11"/>
  <c r="BA66" i="11" s="1"/>
  <c r="AZ21" i="11"/>
  <c r="BA21" i="11" s="1"/>
  <c r="G63" i="10"/>
  <c r="B67" i="10" s="1"/>
  <c r="E92" i="9"/>
  <c r="H92" i="9" s="1"/>
  <c r="H88" i="9"/>
  <c r="H86" i="9"/>
  <c r="H84" i="9"/>
  <c r="H82" i="9"/>
  <c r="H80" i="9"/>
  <c r="H78" i="9"/>
  <c r="H76" i="9"/>
  <c r="AP75" i="9"/>
  <c r="AN75" i="9"/>
  <c r="AH75" i="9"/>
  <c r="AJ75" i="9" s="1"/>
  <c r="H74" i="9"/>
  <c r="AP72" i="9"/>
  <c r="AN72" i="9"/>
  <c r="AH72" i="9"/>
  <c r="AJ72" i="9" s="1"/>
  <c r="H72" i="9"/>
  <c r="H70" i="9"/>
  <c r="AP69" i="9"/>
  <c r="AN69" i="9"/>
  <c r="AH69" i="9"/>
  <c r="AJ69" i="9" s="1"/>
  <c r="H68" i="9"/>
  <c r="AP66" i="9"/>
  <c r="AN66" i="9"/>
  <c r="AH66" i="9"/>
  <c r="AJ66" i="9" s="1"/>
  <c r="H66" i="9"/>
  <c r="H64" i="9"/>
  <c r="AN63" i="9"/>
  <c r="AP63" i="9" s="1"/>
  <c r="AH63" i="9"/>
  <c r="AJ63" i="9" s="1"/>
  <c r="H62" i="9"/>
  <c r="AN60" i="9"/>
  <c r="AP60" i="9" s="1"/>
  <c r="AJ60" i="9"/>
  <c r="AH60" i="9"/>
  <c r="H60" i="9"/>
  <c r="H58" i="9"/>
  <c r="AP57" i="9"/>
  <c r="AN57" i="9"/>
  <c r="AH57" i="9"/>
  <c r="AJ57" i="9" s="1"/>
  <c r="H56" i="9"/>
  <c r="AN54" i="9"/>
  <c r="AP54" i="9" s="1"/>
  <c r="AH54" i="9"/>
  <c r="AJ54" i="9" s="1"/>
  <c r="H54" i="9"/>
  <c r="H52" i="9"/>
  <c r="AP51" i="9"/>
  <c r="AN51" i="9"/>
  <c r="AH51" i="9"/>
  <c r="AJ51" i="9" s="1"/>
  <c r="H50" i="9"/>
  <c r="AN48" i="9"/>
  <c r="AP48" i="9" s="1"/>
  <c r="AH48" i="9"/>
  <c r="AJ48" i="9" s="1"/>
  <c r="AN45" i="9"/>
  <c r="AP45" i="9" s="1"/>
  <c r="AH45" i="9"/>
  <c r="AJ45" i="9" s="1"/>
  <c r="AN42" i="9"/>
  <c r="AP42" i="9" s="1"/>
  <c r="AJ42" i="9"/>
  <c r="AH42" i="9"/>
  <c r="AN39" i="9"/>
  <c r="AP39" i="9" s="1"/>
  <c r="AH39" i="9"/>
  <c r="AJ39" i="9" s="1"/>
  <c r="I39" i="9"/>
  <c r="AN36" i="9"/>
  <c r="AP36" i="9" s="1"/>
  <c r="AH36" i="9"/>
  <c r="AJ36" i="9" s="1"/>
  <c r="AN33" i="9"/>
  <c r="AP33" i="9" s="1"/>
  <c r="AH33" i="9"/>
  <c r="AJ33" i="9" s="1"/>
  <c r="AN30" i="9"/>
  <c r="AP30" i="9" s="1"/>
  <c r="AH30" i="9"/>
  <c r="AJ30" i="9" s="1"/>
  <c r="AN27" i="9"/>
  <c r="AP27" i="9" s="1"/>
  <c r="AJ27" i="9"/>
  <c r="AH27" i="9"/>
  <c r="AN24" i="9"/>
  <c r="AP24" i="9" s="1"/>
  <c r="AH24" i="9"/>
  <c r="AJ24" i="9" s="1"/>
  <c r="AN21" i="9"/>
  <c r="AP21" i="9" s="1"/>
  <c r="AH21" i="9"/>
  <c r="AJ21" i="9" s="1"/>
  <c r="AN18" i="9"/>
  <c r="AP18" i="9" s="1"/>
  <c r="AJ18" i="9"/>
  <c r="AT18" i="9" s="1"/>
  <c r="AH18" i="9"/>
  <c r="W17" i="9"/>
  <c r="W21" i="9" s="1"/>
  <c r="U17" i="9"/>
  <c r="U21" i="9" s="1"/>
  <c r="AT72" i="9" l="1"/>
  <c r="AV72" i="9" s="1"/>
  <c r="AT75" i="9"/>
  <c r="AV75" i="9" s="1"/>
  <c r="AT60" i="9"/>
  <c r="AT51" i="9"/>
  <c r="AT39" i="9"/>
  <c r="AV39" i="9" s="1"/>
  <c r="AT42" i="9"/>
  <c r="AV42" i="9" s="1"/>
  <c r="AT45" i="9"/>
  <c r="AV45" i="9" s="1"/>
  <c r="AT48" i="9"/>
  <c r="AT21" i="9"/>
  <c r="AV21" i="9" s="1"/>
  <c r="AT24" i="9"/>
  <c r="AV24" i="9" s="1"/>
  <c r="AT27" i="9"/>
  <c r="AV27" i="9" s="1"/>
  <c r="AT30" i="9"/>
  <c r="AT54" i="9"/>
  <c r="AV54" i="9" s="1"/>
  <c r="AT57" i="9"/>
  <c r="AT69" i="9"/>
  <c r="AV69" i="9" s="1"/>
  <c r="AT66" i="9"/>
  <c r="AV66" i="9" s="1"/>
  <c r="W24" i="9"/>
  <c r="W32" i="9" s="1"/>
  <c r="AV57" i="9"/>
  <c r="AV48" i="9"/>
  <c r="AV18" i="9"/>
  <c r="AT33" i="9"/>
  <c r="AV33" i="9" s="1"/>
  <c r="AV30" i="9"/>
  <c r="AT63" i="9"/>
  <c r="AV63" i="9" s="1"/>
  <c r="AT36" i="9"/>
  <c r="AV36" i="9" s="1"/>
  <c r="AV60" i="9"/>
  <c r="AV51" i="9"/>
  <c r="AZ18" i="9" l="1"/>
  <c r="BA18" i="9" s="1"/>
  <c r="AZ72" i="9"/>
  <c r="BA72" i="9" s="1"/>
  <c r="AZ57" i="9"/>
  <c r="BA57" i="9" s="1"/>
  <c r="AZ48" i="9"/>
  <c r="BA48" i="9" s="1"/>
  <c r="AZ45" i="9"/>
  <c r="BA45" i="9" s="1"/>
  <c r="AZ42" i="9"/>
  <c r="BA42" i="9" s="1"/>
  <c r="AZ39" i="9"/>
  <c r="BA39" i="9" s="1"/>
  <c r="AZ27" i="9"/>
  <c r="BA27" i="9" s="1"/>
  <c r="AZ54" i="9"/>
  <c r="BA54" i="9" s="1"/>
  <c r="AZ36" i="9"/>
  <c r="BA36" i="9" s="1"/>
  <c r="AZ33" i="9"/>
  <c r="BA33" i="9" s="1"/>
  <c r="AZ75" i="9"/>
  <c r="BA75" i="9" s="1"/>
  <c r="AZ66" i="9"/>
  <c r="BA66" i="9" s="1"/>
  <c r="AZ51" i="9"/>
  <c r="BA51" i="9" s="1"/>
  <c r="AZ21" i="9"/>
  <c r="BA21" i="9" s="1"/>
  <c r="AZ69" i="9"/>
  <c r="BA69" i="9" s="1"/>
  <c r="AZ60" i="9"/>
  <c r="BA60" i="9" s="1"/>
  <c r="AZ30" i="9"/>
  <c r="BA30" i="9" s="1"/>
  <c r="AZ24" i="9"/>
  <c r="BA24" i="9" s="1"/>
  <c r="AZ63" i="9"/>
  <c r="BA63" i="9" s="1"/>
</calcChain>
</file>

<file path=xl/comments1.xml><?xml version="1.0" encoding="utf-8"?>
<comments xmlns="http://schemas.openxmlformats.org/spreadsheetml/2006/main">
  <authors>
    <author>作成者</author>
  </authors>
  <commentList>
    <comment ref="G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N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V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</t>
        </r>
      </text>
    </comment>
    <comment ref="X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X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N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Y13" authorId="0" shapeId="0">
      <text>
        <r>
          <rPr>
            <sz val="9"/>
            <color indexed="81"/>
            <rFont val="ＭＳ Ｐゴシック"/>
            <family val="3"/>
            <charset val="128"/>
          </rPr>
          <t>その他抵抗が直列に接続されている場合に入力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W1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Y13" authorId="0" shapeId="0">
      <text>
        <r>
          <rPr>
            <sz val="9"/>
            <color indexed="81"/>
            <rFont val="ＭＳ Ｐゴシック"/>
            <family val="3"/>
            <charset val="128"/>
          </rPr>
          <t>その他抵抗が直列に接続されている場合に入力</t>
        </r>
      </text>
    </comment>
  </commentList>
</comments>
</file>

<file path=xl/sharedStrings.xml><?xml version="1.0" encoding="utf-8"?>
<sst xmlns="http://schemas.openxmlformats.org/spreadsheetml/2006/main" count="759" uniqueCount="268">
  <si>
    <t>kW</t>
    <phoneticPr fontId="4"/>
  </si>
  <si>
    <t>2.0mm</t>
    <phoneticPr fontId="6"/>
  </si>
  <si>
    <t>2.6mm</t>
    <phoneticPr fontId="6"/>
  </si>
  <si>
    <t>3.2mm</t>
    <phoneticPr fontId="6"/>
  </si>
  <si>
    <t>5.5sq</t>
    <phoneticPr fontId="6"/>
  </si>
  <si>
    <t>8sq</t>
    <phoneticPr fontId="6"/>
  </si>
  <si>
    <t>14sq</t>
    <phoneticPr fontId="6"/>
  </si>
  <si>
    <t>22sq</t>
    <phoneticPr fontId="6"/>
  </si>
  <si>
    <t>38sq</t>
    <phoneticPr fontId="6"/>
  </si>
  <si>
    <t>60sq</t>
    <phoneticPr fontId="4"/>
  </si>
  <si>
    <t>100sq</t>
    <phoneticPr fontId="4"/>
  </si>
  <si>
    <t>150sq</t>
    <phoneticPr fontId="4"/>
  </si>
  <si>
    <r>
      <rPr>
        <sz val="11"/>
        <rFont val="ＭＳ 明朝"/>
        <family val="1"/>
        <charset val="128"/>
      </rPr>
      <t>お客さま名：</t>
    </r>
    <rPh sb="1" eb="2">
      <t>キャク</t>
    </rPh>
    <rPh sb="4" eb="5">
      <t>ナ</t>
    </rPh>
    <phoneticPr fontId="5"/>
  </si>
  <si>
    <r>
      <rPr>
        <b/>
        <sz val="11"/>
        <rFont val="ＭＳ 明朝"/>
        <family val="1"/>
        <charset val="128"/>
      </rPr>
      <t>電気方式</t>
    </r>
    <rPh sb="0" eb="2">
      <t>デンキ</t>
    </rPh>
    <rPh sb="2" eb="4">
      <t>ホウシキ</t>
    </rPh>
    <phoneticPr fontId="4"/>
  </si>
  <si>
    <r>
      <t>…</t>
    </r>
    <r>
      <rPr>
        <sz val="11"/>
        <rFont val="ＭＳ 明朝"/>
        <family val="1"/>
        <charset val="128"/>
      </rPr>
      <t>①</t>
    </r>
    <phoneticPr fontId="4"/>
  </si>
  <si>
    <r>
      <rPr>
        <b/>
        <sz val="11"/>
        <rFont val="ＭＳ 明朝"/>
        <family val="1"/>
        <charset val="128"/>
      </rPr>
      <t>発電容量</t>
    </r>
    <r>
      <rPr>
        <b/>
        <sz val="11"/>
        <rFont val="Century"/>
        <family val="1"/>
      </rPr>
      <t>P</t>
    </r>
    <rPh sb="0" eb="2">
      <t>ハツデン</t>
    </rPh>
    <rPh sb="2" eb="4">
      <t>ヨウリョウ</t>
    </rPh>
    <phoneticPr fontId="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</si>
  <si>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phoneticPr fontId="4"/>
  </si>
  <si>
    <r>
      <rPr>
        <sz val="11"/>
        <rFont val="ＭＳ 明朝"/>
        <family val="1"/>
        <charset val="128"/>
      </rPr>
      <t>引込口配線の抵抗値：</t>
    </r>
    <r>
      <rPr>
        <sz val="11"/>
        <rFont val="Century"/>
        <family val="1"/>
      </rPr>
      <t>Ra</t>
    </r>
    <rPh sb="6" eb="9">
      <t>テイコウチ</t>
    </rPh>
    <phoneticPr fontId="4"/>
  </si>
  <si>
    <r>
      <rPr>
        <sz val="11"/>
        <rFont val="ＭＳ 明朝"/>
        <family val="1"/>
        <charset val="128"/>
      </rPr>
      <t>屋内配線の抵抗値：</t>
    </r>
    <r>
      <rPr>
        <sz val="11"/>
        <rFont val="Century"/>
        <family val="1"/>
      </rPr>
      <t>Rb</t>
    </r>
    <rPh sb="0" eb="2">
      <t>オクナイ</t>
    </rPh>
    <rPh sb="5" eb="8">
      <t>テイコウチ</t>
    </rPh>
    <phoneticPr fontId="4"/>
  </si>
  <si>
    <r>
      <rPr>
        <sz val="11"/>
        <rFont val="ＭＳ 明朝"/>
        <family val="1"/>
        <charset val="128"/>
      </rPr>
      <t>電線太さ</t>
    </r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</si>
  <si>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</si>
  <si>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亘長（</t>
    </r>
    <r>
      <rPr>
        <sz val="11"/>
        <rFont val="Century"/>
        <family val="1"/>
      </rPr>
      <t>m</t>
    </r>
    <r>
      <rPr>
        <sz val="11"/>
        <rFont val="ＭＳ 明朝"/>
        <family val="1"/>
        <charset val="128"/>
      </rPr>
      <t>）</t>
    </r>
    <rPh sb="0" eb="1">
      <t>ワタ</t>
    </rPh>
    <phoneticPr fontId="4"/>
  </si>
  <si>
    <r>
      <rPr>
        <sz val="11"/>
        <rFont val="ＭＳ 明朝"/>
        <family val="1"/>
        <charset val="128"/>
      </rPr>
      <t>抵抗値（</t>
    </r>
    <r>
      <rPr>
        <sz val="11"/>
        <rFont val="Century"/>
        <family val="1"/>
      </rPr>
      <t>Ω</t>
    </r>
    <r>
      <rPr>
        <sz val="11"/>
        <rFont val="ＭＳ 明朝"/>
        <family val="1"/>
        <charset val="128"/>
      </rPr>
      <t>）</t>
    </r>
    <rPh sb="0" eb="3">
      <t>テイコウチ</t>
    </rPh>
    <phoneticPr fontId="4"/>
  </si>
  <si>
    <r>
      <t>Ω…</t>
    </r>
    <r>
      <rPr>
        <sz val="11"/>
        <rFont val="ＭＳ 明朝"/>
        <family val="1"/>
        <charset val="128"/>
      </rPr>
      <t>③</t>
    </r>
    <phoneticPr fontId="4"/>
  </si>
  <si>
    <r>
      <t>Ω…</t>
    </r>
    <r>
      <rPr>
        <sz val="11"/>
        <rFont val="ＭＳ 明朝"/>
        <family val="1"/>
        <charset val="128"/>
      </rPr>
      <t>④</t>
    </r>
    <phoneticPr fontId="4"/>
  </si>
  <si>
    <t>200sq</t>
    <phoneticPr fontId="4"/>
  </si>
  <si>
    <r>
      <rPr>
        <b/>
        <sz val="10"/>
        <rFont val="ＭＳ 明朝"/>
        <family val="1"/>
        <charset val="128"/>
      </rPr>
      <t>電気方式</t>
    </r>
    <rPh sb="0" eb="2">
      <t>デンキ</t>
    </rPh>
    <rPh sb="2" eb="4">
      <t>ホウシキ</t>
    </rPh>
    <phoneticPr fontId="4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</si>
  <si>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100V</t>
    </r>
    <rPh sb="0" eb="2">
      <t>タンソウ</t>
    </rPh>
    <rPh sb="3" eb="4">
      <t>セン</t>
    </rPh>
    <rPh sb="4" eb="5">
      <t>シキ</t>
    </rPh>
    <phoneticPr fontId="4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</si>
  <si>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100/200V</t>
    </r>
    <rPh sb="0" eb="2">
      <t>タンソウ</t>
    </rPh>
    <rPh sb="3" eb="4">
      <t>セン</t>
    </rPh>
    <rPh sb="4" eb="5">
      <t>シキ</t>
    </rPh>
    <phoneticPr fontId="4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</si>
  <si>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200V</t>
    </r>
    <rPh sb="0" eb="2">
      <t>タンソウ</t>
    </rPh>
    <rPh sb="3" eb="4">
      <t>セン</t>
    </rPh>
    <rPh sb="4" eb="5">
      <t>シキ</t>
    </rPh>
    <phoneticPr fontId="4"/>
  </si>
  <si>
    <r>
      <rPr>
        <sz val="10"/>
        <rFont val="ＭＳ 明朝"/>
        <family val="1"/>
        <charset val="128"/>
      </rPr>
      <t>三相</t>
    </r>
    <r>
      <rPr>
        <sz val="10"/>
        <rFont val="Century"/>
        <family val="1"/>
      </rPr>
      <t>200V</t>
    </r>
    <rPh sb="0" eb="2">
      <t>サンソウ</t>
    </rPh>
    <phoneticPr fontId="4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</si>
  <si>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100V</t>
    </r>
    <rPh sb="0" eb="2">
      <t>タンソウ</t>
    </rPh>
    <rPh sb="3" eb="4">
      <t>セン</t>
    </rPh>
    <rPh sb="4" eb="5">
      <t>シキ</t>
    </rPh>
    <phoneticPr fontId="6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</si>
  <si>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200V</t>
    </r>
    <r>
      <rPr>
        <sz val="11"/>
        <rFont val="ＪＳゴシック"/>
        <family val="3"/>
        <charset val="128"/>
      </rPr>
      <t/>
    </r>
    <rPh sb="0" eb="2">
      <t>タンソウ</t>
    </rPh>
    <rPh sb="3" eb="4">
      <t>セン</t>
    </rPh>
    <rPh sb="4" eb="5">
      <t>シキ</t>
    </rPh>
    <phoneticPr fontId="6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</si>
  <si>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100/200V</t>
    </r>
    <r>
      <rPr>
        <sz val="11"/>
        <rFont val="ＪＳゴシック"/>
        <family val="3"/>
        <charset val="128"/>
      </rPr>
      <t/>
    </r>
    <rPh sb="0" eb="2">
      <t>タンソウ</t>
    </rPh>
    <rPh sb="3" eb="4">
      <t>セン</t>
    </rPh>
    <rPh sb="4" eb="5">
      <t>シキ</t>
    </rPh>
    <phoneticPr fontId="6"/>
  </si>
  <si>
    <r>
      <t>K</t>
    </r>
    <r>
      <rPr>
        <sz val="11"/>
        <rFont val="ＭＳ 明朝"/>
        <family val="1"/>
        <charset val="128"/>
      </rPr>
      <t>＝</t>
    </r>
    <phoneticPr fontId="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</si>
  <si>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6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</si>
  <si>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A</t>
    </r>
    <rPh sb="0" eb="2">
      <t>デンセン</t>
    </rPh>
    <rPh sb="2" eb="3">
      <t>ロ</t>
    </rPh>
    <phoneticPr fontId="4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</si>
  <si>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B</t>
    </r>
    <rPh sb="0" eb="2">
      <t>デンセン</t>
    </rPh>
    <rPh sb="2" eb="3">
      <t>ロ</t>
    </rPh>
    <phoneticPr fontId="4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</si>
  <si>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C</t>
    </r>
    <rPh sb="0" eb="2">
      <t>デンセン</t>
    </rPh>
    <rPh sb="2" eb="3">
      <t>ロ</t>
    </rPh>
    <phoneticPr fontId="4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</si>
  <si>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D</t>
    </r>
    <rPh sb="0" eb="2">
      <t>デンセン</t>
    </rPh>
    <rPh sb="2" eb="3">
      <t>ロ</t>
    </rPh>
    <phoneticPr fontId="4"/>
  </si>
  <si>
    <r>
      <rPr>
        <sz val="11"/>
        <rFont val="ＭＳ Ｐ明朝"/>
        <family val="1"/>
        <charset val="128"/>
      </rPr>
      <t>発電電流</t>
    </r>
    <r>
      <rPr>
        <sz val="11"/>
        <rFont val="Century"/>
        <family val="1"/>
      </rPr>
      <t>Ig</t>
    </r>
    <r>
      <rPr>
        <sz val="11"/>
        <rFont val="ＭＳ Ｐ明朝"/>
        <family val="1"/>
        <charset val="128"/>
      </rPr>
      <t>＝</t>
    </r>
    <phoneticPr fontId="6"/>
  </si>
  <si>
    <t>(1)</t>
    <phoneticPr fontId="4"/>
  </si>
  <si>
    <t>(2)</t>
    <phoneticPr fontId="4"/>
  </si>
  <si>
    <t>(3)</t>
    <phoneticPr fontId="4"/>
  </si>
  <si>
    <t>(7)</t>
    <phoneticPr fontId="4"/>
  </si>
  <si>
    <t>(8)</t>
    <phoneticPr fontId="4"/>
  </si>
  <si>
    <t>(9)</t>
    <phoneticPr fontId="4"/>
  </si>
  <si>
    <t>(4)</t>
    <phoneticPr fontId="4"/>
  </si>
  <si>
    <t>(5)</t>
    <phoneticPr fontId="4"/>
  </si>
  <si>
    <t>(6)</t>
    <phoneticPr fontId="4"/>
  </si>
  <si>
    <t>(10)</t>
    <phoneticPr fontId="4"/>
  </si>
  <si>
    <t>(11)</t>
    <phoneticPr fontId="4"/>
  </si>
  <si>
    <t>(12)</t>
    <phoneticPr fontId="4"/>
  </si>
  <si>
    <r>
      <rPr>
        <sz val="9"/>
        <rFont val="ＭＳ Ｐ明朝"/>
        <family val="1"/>
        <charset val="128"/>
      </rPr>
      <t>　　　　　　　　　　　　抵抗値</t>
    </r>
    <r>
      <rPr>
        <sz val="9"/>
        <rFont val="Century"/>
        <family val="1"/>
      </rPr>
      <t>(3)=(1)×(2)/1,000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(6)=(4)×(5)/1,000</t>
    </r>
    <rPh sb="12" eb="15">
      <t>テイコウチ</t>
    </rPh>
    <phoneticPr fontId="6"/>
  </si>
  <si>
    <r>
      <rPr>
        <sz val="9"/>
        <rFont val="ＭＳ Ｐ明朝"/>
        <family val="1"/>
        <charset val="128"/>
      </rPr>
      <t>　　　　　　　　　　　　抵抗値</t>
    </r>
    <r>
      <rPr>
        <sz val="9"/>
        <rFont val="Century"/>
        <family val="1"/>
      </rPr>
      <t>(9)=(7)×(8)/1,000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(12)=(10)×(11)/1,000</t>
    </r>
    <rPh sb="12" eb="15">
      <t>テイコウチ</t>
    </rPh>
    <phoneticPr fontId="6"/>
  </si>
  <si>
    <r>
      <rPr>
        <sz val="11"/>
        <rFont val="ＭＳ 明朝"/>
        <family val="1"/>
        <charset val="128"/>
      </rPr>
      <t>引込口配線の抵抗値</t>
    </r>
    <r>
      <rPr>
        <sz val="11"/>
        <rFont val="Century"/>
        <family val="1"/>
      </rPr>
      <t>Ra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(3)</t>
    </r>
    <r>
      <rPr>
        <sz val="11"/>
        <rFont val="ＭＳ 明朝"/>
        <family val="1"/>
        <charset val="128"/>
      </rPr>
      <t>＋</t>
    </r>
    <r>
      <rPr>
        <sz val="11"/>
        <rFont val="Century"/>
        <family val="1"/>
      </rPr>
      <t>(6)</t>
    </r>
    <r>
      <rPr>
        <sz val="11"/>
        <rFont val="ＭＳ 明朝"/>
        <family val="1"/>
        <charset val="128"/>
      </rPr>
      <t>＝</t>
    </r>
    <rPh sb="6" eb="9">
      <t>テイコウチ</t>
    </rPh>
    <phoneticPr fontId="4"/>
  </si>
  <si>
    <r>
      <rPr>
        <sz val="11"/>
        <rFont val="ＭＳ 明朝"/>
        <family val="1"/>
        <charset val="128"/>
      </rPr>
      <t>屋内配線の抵抗値</t>
    </r>
    <r>
      <rPr>
        <sz val="11"/>
        <rFont val="Century"/>
        <family val="1"/>
      </rPr>
      <t>Rb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(9)</t>
    </r>
    <r>
      <rPr>
        <sz val="11"/>
        <rFont val="ＭＳ 明朝"/>
        <family val="1"/>
        <charset val="128"/>
      </rPr>
      <t>＋</t>
    </r>
    <r>
      <rPr>
        <sz val="11"/>
        <rFont val="Century"/>
        <family val="1"/>
      </rPr>
      <t>(12)</t>
    </r>
    <r>
      <rPr>
        <sz val="11"/>
        <rFont val="ＭＳ 明朝"/>
        <family val="1"/>
        <charset val="128"/>
      </rPr>
      <t>＝</t>
    </r>
    <rPh sb="0" eb="2">
      <t>オクナイ</t>
    </rPh>
    <rPh sb="5" eb="8">
      <t>テイコウチ</t>
    </rPh>
    <phoneticPr fontId="4"/>
  </si>
  <si>
    <r>
      <rPr>
        <b/>
        <sz val="9"/>
        <rFont val="ＭＳ 明朝"/>
        <family val="1"/>
        <charset val="128"/>
      </rPr>
      <t>電線インピーダンス（抵抗）</t>
    </r>
    <rPh sb="0" eb="2">
      <t>デンセン</t>
    </rPh>
    <rPh sb="10" eb="12">
      <t>テイコウ</t>
    </rPh>
    <phoneticPr fontId="4"/>
  </si>
  <si>
    <r>
      <rPr>
        <sz val="9"/>
        <rFont val="ＭＳ 明朝"/>
        <family val="1"/>
        <charset val="128"/>
      </rPr>
      <t>引込口配線・屋内配線（軟銅）</t>
    </r>
    <rPh sb="0" eb="1">
      <t>ヒ</t>
    </rPh>
    <rPh sb="1" eb="2">
      <t>コ</t>
    </rPh>
    <rPh sb="2" eb="3">
      <t>クチ</t>
    </rPh>
    <rPh sb="3" eb="5">
      <t>ハイセン</t>
    </rPh>
    <rPh sb="6" eb="8">
      <t>オクナイ</t>
    </rPh>
    <rPh sb="8" eb="10">
      <t>ハイセン</t>
    </rPh>
    <rPh sb="11" eb="12">
      <t>ナン</t>
    </rPh>
    <rPh sb="12" eb="13">
      <t>ドウ</t>
    </rPh>
    <phoneticPr fontId="4"/>
  </si>
  <si>
    <r>
      <rPr>
        <b/>
        <sz val="11"/>
        <rFont val="ＭＳ 明朝"/>
        <family val="1"/>
        <charset val="128"/>
      </rPr>
      <t>受電点から</t>
    </r>
    <r>
      <rPr>
        <b/>
        <sz val="11"/>
        <rFont val="Century"/>
        <family val="1"/>
      </rPr>
      <t>PCS</t>
    </r>
    <r>
      <rPr>
        <b/>
        <sz val="11"/>
        <rFont val="ＭＳ 明朝"/>
        <family val="1"/>
        <charset val="128"/>
      </rPr>
      <t>までの電圧上昇値</t>
    </r>
    <rPh sb="0" eb="2">
      <t>ジュデン</t>
    </rPh>
    <rPh sb="2" eb="3">
      <t>テン</t>
    </rPh>
    <rPh sb="11" eb="13">
      <t>デンアツ</t>
    </rPh>
    <rPh sb="15" eb="16">
      <t>アタイ</t>
    </rPh>
    <phoneticPr fontId="4"/>
  </si>
  <si>
    <r>
      <rPr>
        <sz val="10"/>
        <rFont val="ＭＳ 明朝"/>
        <family val="1"/>
        <charset val="128"/>
      </rPr>
      <t>　※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電圧上昇値が標準電圧の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％を超えている場合，電線太さ・亘長の見直しを
　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お願いします。</t>
    </r>
    <rPh sb="42" eb="43">
      <t>ネガ</t>
    </rPh>
    <phoneticPr fontId="6"/>
  </si>
  <si>
    <r>
      <rPr>
        <sz val="10"/>
        <rFont val="ＭＳ 明朝"/>
        <family val="1"/>
        <charset val="128"/>
      </rPr>
      <t>線種</t>
    </r>
    <rPh sb="0" eb="2">
      <t>センシュ</t>
    </rPh>
    <phoneticPr fontId="4"/>
  </si>
  <si>
    <r>
      <rPr>
        <sz val="8"/>
        <rFont val="ＭＳ 明朝"/>
        <family val="1"/>
        <charset val="128"/>
      </rPr>
      <t>電線要覧　</t>
    </r>
    <r>
      <rPr>
        <sz val="8"/>
        <rFont val="Century"/>
        <family val="1"/>
      </rPr>
      <t>JIS C3307-1980</t>
    </r>
    <r>
      <rPr>
        <sz val="8"/>
        <rFont val="ＭＳ 明朝"/>
        <family val="1"/>
        <charset val="128"/>
      </rPr>
      <t>に基づく</t>
    </r>
    <rPh sb="0" eb="2">
      <t>デンセン</t>
    </rPh>
    <rPh sb="2" eb="3">
      <t>ヨウ</t>
    </rPh>
    <rPh sb="3" eb="4">
      <t>ラン</t>
    </rPh>
    <phoneticPr fontId="4"/>
  </si>
  <si>
    <r>
      <rPr>
        <sz val="11"/>
        <rFont val="ＭＳ 明朝"/>
        <family val="1"/>
        <charset val="128"/>
      </rPr>
      <t>　（１）</t>
    </r>
    <r>
      <rPr>
        <sz val="11"/>
        <rFont val="Century"/>
        <family val="1"/>
      </rPr>
      <t>K</t>
    </r>
    <phoneticPr fontId="4"/>
  </si>
  <si>
    <r>
      <rPr>
        <sz val="11"/>
        <rFont val="ＭＳ 明朝"/>
        <family val="1"/>
        <charset val="128"/>
      </rPr>
      <t>　（２）発電電流</t>
    </r>
    <r>
      <rPr>
        <sz val="11"/>
        <rFont val="Century"/>
        <family val="1"/>
      </rPr>
      <t>Ig</t>
    </r>
    <rPh sb="4" eb="6">
      <t>ハツデン</t>
    </rPh>
    <rPh sb="6" eb="8">
      <t>デンリュウ</t>
    </rPh>
    <phoneticPr fontId="4"/>
  </si>
  <si>
    <r>
      <rPr>
        <sz val="11"/>
        <rFont val="ＭＳ 明朝"/>
        <family val="1"/>
        <charset val="128"/>
      </rPr>
      <t>　（３）引込口配線の抵抗値</t>
    </r>
    <r>
      <rPr>
        <sz val="11"/>
        <rFont val="Century"/>
        <family val="1"/>
      </rPr>
      <t xml:space="preserve"> Ra</t>
    </r>
    <r>
      <rPr>
        <sz val="11"/>
        <rFont val="ＭＳ 明朝"/>
        <family val="1"/>
        <charset val="128"/>
      </rPr>
      <t>と屋内配線の抵抗値</t>
    </r>
    <r>
      <rPr>
        <sz val="11"/>
        <rFont val="Century"/>
        <family val="1"/>
      </rPr>
      <t xml:space="preserve"> Rb</t>
    </r>
    <rPh sb="4" eb="6">
      <t>ヒキコミ</t>
    </rPh>
    <rPh sb="6" eb="7">
      <t>グチ</t>
    </rPh>
    <rPh sb="7" eb="9">
      <t>ハイセン</t>
    </rPh>
    <rPh sb="10" eb="13">
      <t>テイコウチ</t>
    </rPh>
    <rPh sb="17" eb="21">
      <t>オクナイハイセン</t>
    </rPh>
    <rPh sb="22" eb="25">
      <t>テイコウチ</t>
    </rPh>
    <phoneticPr fontId="4"/>
  </si>
  <si>
    <t>8sq</t>
  </si>
  <si>
    <t>22sq</t>
  </si>
  <si>
    <r>
      <rPr>
        <b/>
        <sz val="11"/>
        <rFont val="ＭＳ ゴシック"/>
        <family val="3"/>
        <charset val="128"/>
      </rPr>
      <t>　電圧上昇計算式　⊿Ｖ</t>
    </r>
    <r>
      <rPr>
        <b/>
        <sz val="11"/>
        <rFont val="Century"/>
        <family val="1"/>
      </rPr>
      <t xml:space="preserve"> </t>
    </r>
    <r>
      <rPr>
        <b/>
        <sz val="11"/>
        <rFont val="ＭＳ ゴシック"/>
        <family val="3"/>
        <charset val="128"/>
      </rPr>
      <t>＝</t>
    </r>
    <r>
      <rPr>
        <b/>
        <sz val="11"/>
        <rFont val="Century"/>
        <family val="1"/>
      </rPr>
      <t xml:space="preserve"> K × </t>
    </r>
    <r>
      <rPr>
        <b/>
        <sz val="11"/>
        <rFont val="ＭＳ ゴシック"/>
        <family val="3"/>
        <charset val="128"/>
      </rPr>
      <t>発電電流</t>
    </r>
    <r>
      <rPr>
        <b/>
        <sz val="11"/>
        <rFont val="Century"/>
        <family val="1"/>
      </rPr>
      <t xml:space="preserve"> Ig × </t>
    </r>
    <r>
      <rPr>
        <b/>
        <sz val="11"/>
        <rFont val="ＭＳ ゴシック"/>
        <family val="3"/>
        <charset val="128"/>
      </rPr>
      <t>（引込口配線の抵抗値</t>
    </r>
    <r>
      <rPr>
        <b/>
        <sz val="11"/>
        <rFont val="Century"/>
        <family val="1"/>
      </rPr>
      <t xml:space="preserve"> Ra</t>
    </r>
    <r>
      <rPr>
        <b/>
        <sz val="11"/>
        <rFont val="ＭＳ ゴシック"/>
        <family val="3"/>
        <charset val="128"/>
      </rPr>
      <t>＋屋内配線の抵抗値</t>
    </r>
    <r>
      <rPr>
        <b/>
        <sz val="11"/>
        <rFont val="Century"/>
        <family val="1"/>
      </rPr>
      <t xml:space="preserve"> Rb</t>
    </r>
    <r>
      <rPr>
        <b/>
        <sz val="11"/>
        <rFont val="ＭＳ ゴシック"/>
        <family val="3"/>
        <charset val="128"/>
      </rPr>
      <t>＋抵抗値補正</t>
    </r>
    <r>
      <rPr>
        <b/>
        <sz val="11"/>
        <rFont val="Century"/>
        <family val="1"/>
      </rPr>
      <t xml:space="preserve"> Rc</t>
    </r>
    <r>
      <rPr>
        <b/>
        <sz val="11"/>
        <rFont val="ＭＳ ゴシック"/>
        <family val="3"/>
        <charset val="128"/>
      </rPr>
      <t>）</t>
    </r>
    <rPh sb="5" eb="7">
      <t>ケイサン</t>
    </rPh>
    <rPh sb="7" eb="8">
      <t>シキ</t>
    </rPh>
    <rPh sb="57" eb="59">
      <t>ホセイ</t>
    </rPh>
    <phoneticPr fontId="6"/>
  </si>
  <si>
    <r>
      <t>Ω…</t>
    </r>
    <r>
      <rPr>
        <sz val="11"/>
        <rFont val="ＭＳ Ｐ明朝"/>
        <family val="1"/>
        <charset val="128"/>
      </rPr>
      <t>⑤</t>
    </r>
    <phoneticPr fontId="4"/>
  </si>
  <si>
    <r>
      <rPr>
        <sz val="11"/>
        <rFont val="ＭＳ 明朝"/>
        <family val="1"/>
        <charset val="128"/>
      </rPr>
      <t>　　　　電圧上昇値⊿Ｖ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＝</t>
    </r>
    <r>
      <rPr>
        <sz val="11"/>
        <rFont val="Century"/>
        <family val="1"/>
      </rPr>
      <t xml:space="preserve"> K(</t>
    </r>
    <r>
      <rPr>
        <sz val="11"/>
        <rFont val="ＭＳ 明朝"/>
        <family val="1"/>
        <charset val="128"/>
      </rPr>
      <t>①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発電電流</t>
    </r>
    <r>
      <rPr>
        <sz val="11"/>
        <rFont val="Century"/>
        <family val="1"/>
      </rPr>
      <t xml:space="preserve"> Ig(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)</t>
    </r>
    <phoneticPr fontId="6"/>
  </si>
  <si>
    <r>
      <t xml:space="preserve"> </t>
    </r>
    <r>
      <rPr>
        <sz val="11"/>
        <rFont val="ＭＳ Ｐ明朝"/>
        <family val="1"/>
        <charset val="128"/>
      </rPr>
      <t>　　　　　　　　　　　　　　　　　　　　　</t>
    </r>
    <r>
      <rPr>
        <sz val="11"/>
        <rFont val="Century"/>
        <family val="1"/>
      </rPr>
      <t xml:space="preserve">× </t>
    </r>
    <r>
      <rPr>
        <sz val="11"/>
        <rFont val="ＭＳ Ｐ明朝"/>
        <family val="1"/>
        <charset val="128"/>
      </rPr>
      <t>［引込口配線の抵抗値</t>
    </r>
    <r>
      <rPr>
        <sz val="11"/>
        <rFont val="Century"/>
        <family val="1"/>
      </rPr>
      <t xml:space="preserve"> Ra(</t>
    </r>
    <r>
      <rPr>
        <sz val="11"/>
        <rFont val="ＭＳ Ｐ明朝"/>
        <family val="1"/>
        <charset val="128"/>
      </rPr>
      <t>③</t>
    </r>
    <r>
      <rPr>
        <sz val="11"/>
        <rFont val="Century"/>
        <family val="1"/>
      </rPr>
      <t>)</t>
    </r>
    <r>
      <rPr>
        <sz val="11"/>
        <rFont val="ＭＳ Ｐ明朝"/>
        <family val="1"/>
        <charset val="128"/>
      </rPr>
      <t>＋屋内配線の抵抗値</t>
    </r>
    <r>
      <rPr>
        <sz val="11"/>
        <rFont val="Century"/>
        <family val="1"/>
      </rPr>
      <t xml:space="preserve"> Rb(</t>
    </r>
    <r>
      <rPr>
        <sz val="11"/>
        <rFont val="ＭＳ Ｐ明朝"/>
        <family val="1"/>
        <charset val="128"/>
      </rPr>
      <t>④</t>
    </r>
    <r>
      <rPr>
        <sz val="11"/>
        <rFont val="Century"/>
        <family val="1"/>
      </rPr>
      <t>)</t>
    </r>
    <r>
      <rPr>
        <sz val="11"/>
        <rFont val="ＭＳ Ｐ明朝"/>
        <family val="1"/>
        <charset val="128"/>
      </rPr>
      <t>＋抵抗値補正</t>
    </r>
    <r>
      <rPr>
        <sz val="11"/>
        <rFont val="Century"/>
        <family val="1"/>
      </rPr>
      <t xml:space="preserve"> Rc(</t>
    </r>
    <r>
      <rPr>
        <sz val="11"/>
        <rFont val="ＭＳ Ｐ明朝"/>
        <family val="1"/>
        <charset val="128"/>
      </rPr>
      <t>⑤</t>
    </r>
    <r>
      <rPr>
        <sz val="11"/>
        <rFont val="Century"/>
        <family val="1"/>
      </rPr>
      <t>)</t>
    </r>
    <r>
      <rPr>
        <sz val="11"/>
        <rFont val="ＭＳ Ｐ明朝"/>
        <family val="1"/>
        <charset val="128"/>
      </rPr>
      <t>］</t>
    </r>
    <phoneticPr fontId="6"/>
  </si>
  <si>
    <r>
      <rPr>
        <sz val="11"/>
        <rFont val="ＭＳ 明朝"/>
        <family val="1"/>
        <charset val="128"/>
      </rPr>
      <t>抵抗値補正</t>
    </r>
    <r>
      <rPr>
        <sz val="11"/>
        <rFont val="Century"/>
        <family val="1"/>
      </rPr>
      <t>Rc</t>
    </r>
    <r>
      <rPr>
        <sz val="11"/>
        <rFont val="ＭＳ 明朝"/>
        <family val="1"/>
        <charset val="128"/>
      </rPr>
      <t>　　　　</t>
    </r>
    <rPh sb="0" eb="3">
      <t>テイコウチ</t>
    </rPh>
    <rPh sb="3" eb="5">
      <t>ホセイ</t>
    </rPh>
    <phoneticPr fontId="4"/>
  </si>
  <si>
    <r>
      <t xml:space="preserve"> </t>
    </r>
    <r>
      <rPr>
        <b/>
        <sz val="11"/>
        <rFont val="ＭＳ 明朝"/>
        <family val="1"/>
        <charset val="128"/>
      </rPr>
      <t>（４）屋内配線（分電盤～ＰＣＳ）の抵抗値</t>
    </r>
    <r>
      <rPr>
        <b/>
        <sz val="11"/>
        <rFont val="Century"/>
        <family val="1"/>
      </rPr>
      <t xml:space="preserve"> Rb</t>
    </r>
    <rPh sb="9" eb="12">
      <t>ブンデンバン</t>
    </rPh>
    <rPh sb="18" eb="21">
      <t>テイコウチ</t>
    </rPh>
    <phoneticPr fontId="4"/>
  </si>
  <si>
    <r>
      <rPr>
        <b/>
        <sz val="11"/>
        <rFont val="ＭＳ ゴシック"/>
        <family val="3"/>
        <charset val="128"/>
      </rPr>
      <t>　電圧上昇計算式　⊿Ｖ</t>
    </r>
    <r>
      <rPr>
        <b/>
        <sz val="11"/>
        <rFont val="Century"/>
        <family val="1"/>
      </rPr>
      <t xml:space="preserve"> </t>
    </r>
    <r>
      <rPr>
        <b/>
        <sz val="11"/>
        <rFont val="ＭＳ ゴシック"/>
        <family val="3"/>
        <charset val="128"/>
      </rPr>
      <t>＝</t>
    </r>
    <r>
      <rPr>
        <b/>
        <sz val="11"/>
        <rFont val="Century"/>
        <family val="1"/>
      </rPr>
      <t xml:space="preserve"> K × </t>
    </r>
    <r>
      <rPr>
        <b/>
        <sz val="11"/>
        <rFont val="ＭＳ ゴシック"/>
        <family val="3"/>
        <charset val="128"/>
      </rPr>
      <t>発電電流</t>
    </r>
    <r>
      <rPr>
        <b/>
        <sz val="11"/>
        <rFont val="Century"/>
        <family val="1"/>
      </rPr>
      <t xml:space="preserve"> Ig × </t>
    </r>
    <r>
      <rPr>
        <b/>
        <sz val="11"/>
        <rFont val="ＭＳ ゴシック"/>
        <family val="3"/>
        <charset val="128"/>
      </rPr>
      <t>（引込口配線の抵抗値</t>
    </r>
    <r>
      <rPr>
        <b/>
        <sz val="11"/>
        <rFont val="Century"/>
        <family val="1"/>
      </rPr>
      <t xml:space="preserve"> Ra</t>
    </r>
    <r>
      <rPr>
        <b/>
        <sz val="11"/>
        <rFont val="ＭＳ ゴシック"/>
        <family val="3"/>
        <charset val="128"/>
      </rPr>
      <t>＋屋内配線の抵抗値</t>
    </r>
    <r>
      <rPr>
        <b/>
        <sz val="11"/>
        <rFont val="Century"/>
        <family val="1"/>
      </rPr>
      <t xml:space="preserve"> Rb</t>
    </r>
    <r>
      <rPr>
        <b/>
        <sz val="11"/>
        <rFont val="ＭＳ ゴシック"/>
        <family val="3"/>
        <charset val="128"/>
      </rPr>
      <t>）</t>
    </r>
    <rPh sb="5" eb="7">
      <t>ケイサン</t>
    </rPh>
    <rPh sb="7" eb="8">
      <t>シキ</t>
    </rPh>
    <phoneticPr fontId="6"/>
  </si>
  <si>
    <r>
      <t xml:space="preserve"> </t>
    </r>
    <r>
      <rPr>
        <b/>
        <sz val="11"/>
        <rFont val="ＭＳ 明朝"/>
        <family val="1"/>
        <charset val="128"/>
      </rPr>
      <t>（１）</t>
    </r>
    <r>
      <rPr>
        <b/>
        <sz val="11"/>
        <rFont val="Century"/>
        <family val="1"/>
      </rPr>
      <t>K</t>
    </r>
    <phoneticPr fontId="4"/>
  </si>
  <si>
    <r>
      <rPr>
        <sz val="10"/>
        <rFont val="ＭＳ 明朝"/>
        <family val="1"/>
        <charset val="128"/>
      </rPr>
      <t>※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　電圧線と中性線との電圧を求めるため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としている。</t>
    </r>
    <rPh sb="3" eb="5">
      <t>デンアツ</t>
    </rPh>
    <rPh sb="5" eb="6">
      <t>セン</t>
    </rPh>
    <rPh sb="7" eb="9">
      <t>チュウセイ</t>
    </rPh>
    <rPh sb="9" eb="10">
      <t>セン</t>
    </rPh>
    <rPh sb="12" eb="14">
      <t>デンアツ</t>
    </rPh>
    <rPh sb="15" eb="16">
      <t>モト</t>
    </rPh>
    <phoneticPr fontId="4"/>
  </si>
  <si>
    <r>
      <t xml:space="preserve"> </t>
    </r>
    <r>
      <rPr>
        <b/>
        <sz val="11"/>
        <rFont val="ＭＳ 明朝"/>
        <family val="1"/>
        <charset val="128"/>
      </rPr>
      <t>（２）発電電流</t>
    </r>
    <r>
      <rPr>
        <b/>
        <sz val="11"/>
        <rFont val="Century"/>
        <family val="1"/>
      </rPr>
      <t>Ig</t>
    </r>
    <rPh sb="4" eb="6">
      <t>ハツデン</t>
    </rPh>
    <rPh sb="6" eb="8">
      <t>デンリュウ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</si>
  <si>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 </t>
    </r>
    <r>
      <rPr>
        <b/>
        <sz val="10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4" eb="16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</si>
  <si>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P2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PCS-2 </t>
    </r>
    <r>
      <rPr>
        <b/>
        <sz val="10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4" eb="16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</si>
  <si>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P3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PCS-3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</si>
  <si>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P4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PCS-4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</si>
  <si>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P5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PCS-5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</si>
  <si>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P6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PCS-6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</si>
  <si>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P7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PCS-7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</si>
  <si>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P8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PCS-8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4"/>
  </si>
  <si>
    <r>
      <rPr>
        <b/>
        <sz val="11"/>
        <rFont val="ＭＳ 明朝"/>
        <family val="1"/>
        <charset val="128"/>
      </rPr>
      <t>電線インピーダンス（抵抗）</t>
    </r>
    <rPh sb="0" eb="2">
      <t>デンセン</t>
    </rPh>
    <rPh sb="10" eb="12">
      <t>テイコウ</t>
    </rPh>
    <phoneticPr fontId="4"/>
  </si>
  <si>
    <r>
      <rPr>
        <sz val="10"/>
        <rFont val="ＭＳ 明朝"/>
        <family val="1"/>
        <charset val="128"/>
      </rPr>
      <t>引込口配線・屋内配線（軟銅）</t>
    </r>
    <rPh sb="0" eb="1">
      <t>ヒ</t>
    </rPh>
    <rPh sb="1" eb="2">
      <t>コ</t>
    </rPh>
    <rPh sb="2" eb="3">
      <t>クチ</t>
    </rPh>
    <rPh sb="3" eb="5">
      <t>ハイセン</t>
    </rPh>
    <rPh sb="6" eb="8">
      <t>オクナイ</t>
    </rPh>
    <rPh sb="8" eb="10">
      <t>ハイセン</t>
    </rPh>
    <rPh sb="11" eb="12">
      <t>ナン</t>
    </rPh>
    <rPh sb="12" eb="13">
      <t>ドウ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</si>
  <si>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P9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PCS-9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4"/>
  </si>
  <si>
    <r>
      <rPr>
        <sz val="11"/>
        <rFont val="ＭＳ 明朝"/>
        <family val="1"/>
        <charset val="128"/>
      </rPr>
      <t>線種</t>
    </r>
    <rPh sb="0" eb="2">
      <t>センシュ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</si>
  <si>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P10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PCS-10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</si>
  <si>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t>JIS C3307-1980</t>
    </r>
    <r>
      <rPr>
        <sz val="10"/>
        <rFont val="ＭＳ 明朝"/>
        <family val="1"/>
        <charset val="128"/>
      </rPr>
      <t>に基づく</t>
    </r>
    <phoneticPr fontId="4"/>
  </si>
  <si>
    <r>
      <rPr>
        <sz val="10"/>
        <rFont val="ＭＳ 明朝"/>
        <family val="1"/>
        <charset val="128"/>
      </rPr>
      <t>三相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200V</t>
    </r>
    <rPh sb="0" eb="2">
      <t>サンソウ</t>
    </rPh>
    <rPh sb="3" eb="4">
      <t>セン</t>
    </rPh>
    <rPh sb="4" eb="5">
      <t>シキ</t>
    </rPh>
    <phoneticPr fontId="4"/>
  </si>
  <si>
    <r>
      <rPr>
        <b/>
        <sz val="11"/>
        <rFont val="ＭＳ Ｐ明朝"/>
        <family val="1"/>
        <charset val="128"/>
      </rPr>
      <t>発電電流</t>
    </r>
    <r>
      <rPr>
        <b/>
        <sz val="11"/>
        <rFont val="Century"/>
        <family val="1"/>
      </rPr>
      <t>Ig</t>
    </r>
    <r>
      <rPr>
        <b/>
        <sz val="11"/>
        <rFont val="ＭＳ Ｐ明朝"/>
        <family val="1"/>
        <charset val="128"/>
      </rPr>
      <t>＝</t>
    </r>
    <phoneticPr fontId="6"/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</si>
  <si>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</t>
    </r>
    <phoneticPr fontId="6"/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</si>
  <si>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</si>
  <si>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</si>
  <si>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</si>
  <si>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</si>
  <si>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</si>
  <si>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</si>
  <si>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</si>
  <si>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</si>
  <si>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</si>
  <si>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</si>
  <si>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</si>
  <si>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</si>
  <si>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</si>
  <si>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</si>
  <si>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</si>
  <si>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</si>
  <si>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</si>
  <si>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-19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</si>
  <si>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rFont val="Century"/>
        <family val="1"/>
      </rPr>
      <t>-20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</si>
  <si>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b/>
        <sz val="10"/>
        <rFont val="ＭＳ 明朝"/>
        <family val="1"/>
        <charset val="128"/>
      </rPr>
      <t>発電容量合計Ｐ</t>
    </r>
    <r>
      <rPr>
        <b/>
        <sz val="10"/>
        <rFont val="Century"/>
        <family val="1"/>
      </rPr>
      <t xml:space="preserve">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>PCS-1</t>
    </r>
    <r>
      <rPr>
        <b/>
        <sz val="10"/>
        <rFont val="ＭＳ 明朝"/>
        <family val="1"/>
        <charset val="128"/>
      </rPr>
      <t>～</t>
    </r>
    <r>
      <rPr>
        <b/>
        <sz val="10"/>
        <rFont val="Century"/>
        <family val="1"/>
      </rPr>
      <t>20</t>
    </r>
    <r>
      <rPr>
        <b/>
        <sz val="10"/>
        <rFont val="ＭＳ 明朝"/>
        <family val="1"/>
        <charset val="128"/>
      </rPr>
      <t>合計</t>
    </r>
    <r>
      <rPr>
        <b/>
        <sz val="10"/>
        <rFont val="ＭＳ Ｐ明朝"/>
        <family val="1"/>
        <charset val="128"/>
      </rPr>
      <t>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4" eb="6">
      <t>ゴウケイ</t>
    </rPh>
    <rPh sb="17" eb="19">
      <t>ゴウケイ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</si>
  <si>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P11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PCS-11 </t>
    </r>
    <r>
      <rPr>
        <b/>
        <sz val="10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</si>
  <si>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P12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PCS-12 </t>
    </r>
    <r>
      <rPr>
        <b/>
        <sz val="10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</si>
  <si>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P13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PCS-13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</si>
  <si>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P14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PCS-14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</si>
  <si>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P15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PCS-15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</si>
  <si>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P16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PCS-16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</si>
  <si>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P17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PCS-17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</si>
  <si>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P18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PCS-18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</si>
  <si>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P19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PCS-19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</si>
  <si>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P20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PCS-20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4"/>
  </si>
  <si>
    <r>
      <rPr>
        <sz val="11"/>
        <rFont val="ＭＳ 明朝"/>
        <family val="1"/>
        <charset val="128"/>
      </rPr>
      <t>引込口配線の抵抗値</t>
    </r>
    <r>
      <rPr>
        <sz val="11"/>
        <rFont val="Century"/>
        <family val="1"/>
      </rPr>
      <t>Ra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(3)</t>
    </r>
    <r>
      <rPr>
        <sz val="11"/>
        <rFont val="ＭＳ 明朝"/>
        <family val="1"/>
        <charset val="128"/>
      </rPr>
      <t>＋</t>
    </r>
    <r>
      <rPr>
        <sz val="11"/>
        <rFont val="Century"/>
        <family val="1"/>
      </rPr>
      <t>(6)</t>
    </r>
    <r>
      <rPr>
        <sz val="11"/>
        <rFont val="ＭＳ 明朝"/>
        <family val="1"/>
        <charset val="128"/>
      </rPr>
      <t>＋</t>
    </r>
    <r>
      <rPr>
        <sz val="11"/>
        <rFont val="Century"/>
        <family val="1"/>
      </rPr>
      <t>(7)</t>
    </r>
    <r>
      <rPr>
        <sz val="11"/>
        <rFont val="ＭＳ 明朝"/>
        <family val="1"/>
        <charset val="128"/>
      </rPr>
      <t>＝</t>
    </r>
    <rPh sb="6" eb="9">
      <t>テイコウチ</t>
    </rPh>
    <phoneticPr fontId="4"/>
  </si>
  <si>
    <r>
      <rPr>
        <sz val="10"/>
        <rFont val="ＭＳ Ｐ明朝"/>
        <family val="1"/>
        <charset val="128"/>
      </rPr>
      <t>　　　　　抵抗値</t>
    </r>
    <r>
      <rPr>
        <sz val="10"/>
        <rFont val="Century"/>
        <family val="1"/>
      </rPr>
      <t xml:space="preserve">(3)=(1)×(2)/1,000  </t>
    </r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(6)=(4)×(5)/1,000</t>
    </r>
    <phoneticPr fontId="6"/>
  </si>
  <si>
    <r>
      <t>Rb1</t>
    </r>
    <r>
      <rPr>
        <sz val="11"/>
        <rFont val="ＭＳ Ｐ明朝"/>
        <family val="1"/>
        <charset val="128"/>
      </rPr>
      <t>＝</t>
    </r>
    <phoneticPr fontId="6"/>
  </si>
  <si>
    <r>
      <t>Rb2＝</t>
    </r>
    <r>
      <rPr>
        <sz val="11"/>
        <rFont val="ＭＳ Ｐ明朝"/>
        <family val="1"/>
        <charset val="128"/>
      </rPr>
      <t/>
    </r>
  </si>
  <si>
    <r>
      <t>Rb3＝</t>
    </r>
    <r>
      <rPr>
        <sz val="11"/>
        <rFont val="ＭＳ Ｐ明朝"/>
        <family val="1"/>
        <charset val="128"/>
      </rPr>
      <t/>
    </r>
  </si>
  <si>
    <r>
      <t>Rb4＝</t>
    </r>
    <r>
      <rPr>
        <sz val="11"/>
        <rFont val="ＭＳ Ｐ明朝"/>
        <family val="1"/>
        <charset val="128"/>
      </rPr>
      <t/>
    </r>
  </si>
  <si>
    <r>
      <t>Rb5＝</t>
    </r>
    <r>
      <rPr>
        <sz val="11"/>
        <rFont val="ＭＳ Ｐ明朝"/>
        <family val="1"/>
        <charset val="128"/>
      </rPr>
      <t/>
    </r>
  </si>
  <si>
    <r>
      <t>Rb6＝</t>
    </r>
    <r>
      <rPr>
        <sz val="11"/>
        <rFont val="ＭＳ Ｐ明朝"/>
        <family val="1"/>
        <charset val="128"/>
      </rPr>
      <t/>
    </r>
  </si>
  <si>
    <r>
      <t>Rb7＝</t>
    </r>
    <r>
      <rPr>
        <sz val="11"/>
        <rFont val="ＭＳ Ｐ明朝"/>
        <family val="1"/>
        <charset val="128"/>
      </rPr>
      <t/>
    </r>
  </si>
  <si>
    <r>
      <t>Rb8＝</t>
    </r>
    <r>
      <rPr>
        <sz val="11"/>
        <rFont val="ＭＳ Ｐ明朝"/>
        <family val="1"/>
        <charset val="128"/>
      </rPr>
      <t/>
    </r>
  </si>
  <si>
    <r>
      <t>Rb9＝</t>
    </r>
    <r>
      <rPr>
        <sz val="11"/>
        <rFont val="ＭＳ Ｐ明朝"/>
        <family val="1"/>
        <charset val="128"/>
      </rPr>
      <t/>
    </r>
  </si>
  <si>
    <r>
      <t>Rb10＝</t>
    </r>
    <r>
      <rPr>
        <sz val="11"/>
        <rFont val="ＭＳ Ｐ明朝"/>
        <family val="1"/>
        <charset val="128"/>
      </rPr>
      <t/>
    </r>
  </si>
  <si>
    <r>
      <t>Rb11＝</t>
    </r>
    <r>
      <rPr>
        <sz val="11"/>
        <rFont val="ＭＳ Ｐ明朝"/>
        <family val="1"/>
        <charset val="128"/>
      </rPr>
      <t/>
    </r>
  </si>
  <si>
    <r>
      <t>Rb12＝</t>
    </r>
    <r>
      <rPr>
        <sz val="11"/>
        <rFont val="ＭＳ Ｐ明朝"/>
        <family val="1"/>
        <charset val="128"/>
      </rPr>
      <t/>
    </r>
  </si>
  <si>
    <r>
      <t>Rb13＝</t>
    </r>
    <r>
      <rPr>
        <sz val="11"/>
        <rFont val="ＭＳ Ｐ明朝"/>
        <family val="1"/>
        <charset val="128"/>
      </rPr>
      <t/>
    </r>
  </si>
  <si>
    <r>
      <t>Rb14＝</t>
    </r>
    <r>
      <rPr>
        <sz val="11"/>
        <rFont val="ＭＳ Ｐ明朝"/>
        <family val="1"/>
        <charset val="128"/>
      </rPr>
      <t/>
    </r>
  </si>
  <si>
    <r>
      <t>Rb15＝</t>
    </r>
    <r>
      <rPr>
        <sz val="11"/>
        <rFont val="ＭＳ Ｐ明朝"/>
        <family val="1"/>
        <charset val="128"/>
      </rPr>
      <t/>
    </r>
  </si>
  <si>
    <r>
      <t>Rb16＝</t>
    </r>
    <r>
      <rPr>
        <sz val="11"/>
        <rFont val="ＭＳ Ｐ明朝"/>
        <family val="1"/>
        <charset val="128"/>
      </rPr>
      <t/>
    </r>
  </si>
  <si>
    <r>
      <t>Rb17＝</t>
    </r>
    <r>
      <rPr>
        <sz val="11"/>
        <rFont val="ＭＳ Ｐ明朝"/>
        <family val="1"/>
        <charset val="128"/>
      </rPr>
      <t/>
    </r>
  </si>
  <si>
    <r>
      <t>Rb18＝</t>
    </r>
    <r>
      <rPr>
        <sz val="11"/>
        <rFont val="ＭＳ Ｐ明朝"/>
        <family val="1"/>
        <charset val="128"/>
      </rPr>
      <t/>
    </r>
  </si>
  <si>
    <r>
      <t>Rb19＝</t>
    </r>
    <r>
      <rPr>
        <sz val="11"/>
        <rFont val="ＭＳ Ｐ明朝"/>
        <family val="1"/>
        <charset val="128"/>
      </rPr>
      <t/>
    </r>
  </si>
  <si>
    <r>
      <t>Rb20＝</t>
    </r>
    <r>
      <rPr>
        <sz val="11"/>
        <rFont val="ＭＳ Ｐ明朝"/>
        <family val="1"/>
        <charset val="128"/>
      </rPr>
      <t/>
    </r>
  </si>
  <si>
    <r>
      <t xml:space="preserve"> </t>
    </r>
    <r>
      <rPr>
        <b/>
        <sz val="11"/>
        <rFont val="ＭＳ Ｐ明朝"/>
        <family val="1"/>
        <charset val="128"/>
      </rPr>
      <t>（５）受電点～ＰＣＳの電圧上昇値（⊿Ｖ）の計算</t>
    </r>
    <phoneticPr fontId="4"/>
  </si>
  <si>
    <r>
      <t>A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②</t>
    </r>
    <r>
      <rPr>
        <sz val="11"/>
        <color theme="1"/>
        <rFont val="ＭＳ Ｐゴシック"/>
        <family val="2"/>
        <charset val="128"/>
        <scheme val="minor"/>
      </rPr>
      <t/>
    </r>
    <phoneticPr fontId="6"/>
  </si>
  <si>
    <r>
      <t>…</t>
    </r>
    <r>
      <rPr>
        <sz val="11"/>
        <rFont val="ＭＳ 明朝"/>
        <family val="1"/>
        <charset val="128"/>
      </rPr>
      <t>④</t>
    </r>
    <phoneticPr fontId="4"/>
  </si>
  <si>
    <r>
      <rPr>
        <b/>
        <sz val="14"/>
        <rFont val="ＭＳ ゴシック"/>
        <family val="3"/>
        <charset val="128"/>
      </rPr>
      <t>屋内配線（受電点からＰＣＳまで）の電圧上昇値の簡易計算書</t>
    </r>
    <rPh sb="0" eb="2">
      <t>オクナイ</t>
    </rPh>
    <rPh sb="2" eb="4">
      <t>ハイセン</t>
    </rPh>
    <rPh sb="5" eb="7">
      <t>ジュデン</t>
    </rPh>
    <rPh sb="7" eb="8">
      <t>テン</t>
    </rPh>
    <rPh sb="17" eb="19">
      <t>デンアツ</t>
    </rPh>
    <rPh sb="19" eb="21">
      <t>ジョウショウ</t>
    </rPh>
    <rPh sb="21" eb="22">
      <t>アタイ</t>
    </rPh>
    <rPh sb="23" eb="25">
      <t>カンイ</t>
    </rPh>
    <rPh sb="25" eb="28">
      <t>ケイサンショ</t>
    </rPh>
    <phoneticPr fontId="4"/>
  </si>
  <si>
    <r>
      <rPr>
        <sz val="9"/>
        <rFont val="ＭＳ Ｐ明朝"/>
        <family val="1"/>
        <charset val="128"/>
      </rPr>
      <t>手計算の場合は白紙を印刷し使用</t>
    </r>
    <rPh sb="0" eb="1">
      <t>テ</t>
    </rPh>
    <rPh sb="1" eb="3">
      <t>ケイサン</t>
    </rPh>
    <rPh sb="4" eb="6">
      <t>バアイ</t>
    </rPh>
    <rPh sb="7" eb="9">
      <t>ハクシ</t>
    </rPh>
    <rPh sb="10" eb="12">
      <t>インサツ</t>
    </rPh>
    <rPh sb="13" eb="15">
      <t>シヨウ</t>
    </rPh>
    <phoneticPr fontId="6"/>
  </si>
  <si>
    <r>
      <rPr>
        <sz val="11"/>
        <rFont val="ＭＳ ゴシック"/>
        <family val="3"/>
        <charset val="128"/>
      </rPr>
      <t>お客さま名：</t>
    </r>
    <rPh sb="1" eb="2">
      <t>キャク</t>
    </rPh>
    <rPh sb="4" eb="5">
      <t>ナ</t>
    </rPh>
    <phoneticPr fontId="5"/>
  </si>
  <si>
    <r>
      <rPr>
        <sz val="9"/>
        <rFont val="ＭＳ ゴシック"/>
        <family val="3"/>
        <charset val="128"/>
      </rPr>
      <t>箇所を入力することで自動計算</t>
    </r>
    <rPh sb="0" eb="2">
      <t>カショ</t>
    </rPh>
    <rPh sb="3" eb="5">
      <t>ニュウリョク</t>
    </rPh>
    <rPh sb="10" eb="12">
      <t>ジドウ</t>
    </rPh>
    <rPh sb="12" eb="14">
      <t>ケイサン</t>
    </rPh>
    <phoneticPr fontId="6"/>
  </si>
  <si>
    <r>
      <rPr>
        <sz val="11"/>
        <rFont val="ＭＳ ゴシック"/>
        <family val="3"/>
        <charset val="128"/>
      </rPr>
      <t>工事施工業者：</t>
    </r>
    <rPh sb="0" eb="2">
      <t>コウジ</t>
    </rPh>
    <rPh sb="2" eb="4">
      <t>セコウ</t>
    </rPh>
    <rPh sb="4" eb="6">
      <t>ギョウシャ</t>
    </rPh>
    <phoneticPr fontId="5"/>
  </si>
  <si>
    <r>
      <rPr>
        <sz val="9"/>
        <rFont val="ＭＳ ゴシック"/>
        <family val="3"/>
        <charset val="128"/>
      </rPr>
      <t>手計算の場合は白紙を印刷し使用</t>
    </r>
    <rPh sb="0" eb="1">
      <t>テ</t>
    </rPh>
    <rPh sb="1" eb="3">
      <t>ケイサン</t>
    </rPh>
    <rPh sb="4" eb="6">
      <t>バアイ</t>
    </rPh>
    <rPh sb="7" eb="9">
      <t>ハクシ</t>
    </rPh>
    <rPh sb="10" eb="12">
      <t>インサツ</t>
    </rPh>
    <rPh sb="13" eb="15">
      <t>シヨウ</t>
    </rPh>
    <phoneticPr fontId="6"/>
  </si>
  <si>
    <r>
      <rPr>
        <sz val="10"/>
        <rFont val="ＭＳ Ｐ明朝"/>
        <family val="1"/>
        <charset val="128"/>
      </rPr>
      <t>電気方式</t>
    </r>
    <rPh sb="0" eb="2">
      <t>デンキ</t>
    </rPh>
    <rPh sb="2" eb="4">
      <t>ホウシキ</t>
    </rPh>
    <phoneticPr fontId="6"/>
  </si>
  <si>
    <r>
      <rPr>
        <sz val="10"/>
        <rFont val="ＭＳ Ｐ明朝"/>
        <family val="1"/>
        <charset val="128"/>
      </rPr>
      <t>Ｋ</t>
    </r>
    <phoneticPr fontId="6"/>
  </si>
  <si>
    <r>
      <rPr>
        <sz val="9"/>
        <rFont val="ＭＳ Ｐ明朝"/>
        <family val="1"/>
        <charset val="128"/>
      </rPr>
      <t>※</t>
    </r>
    <r>
      <rPr>
        <sz val="9"/>
        <rFont val="Century"/>
        <family val="1"/>
      </rPr>
      <t>1</t>
    </r>
    <phoneticPr fontId="6"/>
  </si>
  <si>
    <r>
      <rPr>
        <sz val="9"/>
        <rFont val="ＭＳ 明朝"/>
        <family val="1"/>
        <charset val="128"/>
      </rPr>
      <t>※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　電圧線と中性線との電圧を求めるため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としている。</t>
    </r>
    <rPh sb="3" eb="5">
      <t>デンアツ</t>
    </rPh>
    <rPh sb="5" eb="6">
      <t>セン</t>
    </rPh>
    <rPh sb="7" eb="9">
      <t>チュウセイ</t>
    </rPh>
    <rPh sb="9" eb="10">
      <t>セン</t>
    </rPh>
    <rPh sb="12" eb="14">
      <t>デンアツ</t>
    </rPh>
    <rPh sb="15" eb="16">
      <t>モト</t>
    </rPh>
    <phoneticPr fontId="4"/>
  </si>
  <si>
    <r>
      <rPr>
        <sz val="10"/>
        <rFont val="ＭＳ Ｐ明朝"/>
        <family val="1"/>
        <charset val="128"/>
      </rPr>
      <t>三相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200V</t>
    </r>
    <r>
      <rPr>
        <sz val="11"/>
        <rFont val="ＪＳゴシック"/>
        <family val="3"/>
        <charset val="128"/>
      </rPr>
      <t/>
    </r>
    <rPh sb="0" eb="1">
      <t>サン</t>
    </rPh>
    <rPh sb="3" eb="4">
      <t>セン</t>
    </rPh>
    <rPh sb="4" eb="5">
      <t>シキ</t>
    </rPh>
    <phoneticPr fontId="6"/>
  </si>
  <si>
    <r>
      <rPr>
        <sz val="11"/>
        <rFont val="ＭＳ Ｐ明朝"/>
        <family val="1"/>
        <charset val="128"/>
      </rPr>
      <t>発電電圧Ｖ</t>
    </r>
    <rPh sb="0" eb="2">
      <t>ハツデン</t>
    </rPh>
    <rPh sb="2" eb="4">
      <t>デンアツ</t>
    </rPh>
    <phoneticPr fontId="6"/>
  </si>
  <si>
    <r>
      <rPr>
        <sz val="11"/>
        <rFont val="ＭＳ Ｐ明朝"/>
        <family val="1"/>
        <charset val="128"/>
      </rPr>
      <t>発電容量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phoneticPr fontId="6"/>
  </si>
  <si>
    <r>
      <rPr>
        <sz val="11"/>
        <rFont val="ＭＳ Ｐ明朝"/>
        <family val="1"/>
        <charset val="128"/>
      </rPr>
      <t>＝</t>
    </r>
    <phoneticPr fontId="6"/>
  </si>
  <si>
    <r>
      <rPr>
        <sz val="11"/>
        <rFont val="ＭＳ Ｐ明朝"/>
        <family val="1"/>
        <charset val="128"/>
      </rPr>
      <t>発電電圧</t>
    </r>
    <r>
      <rPr>
        <sz val="11"/>
        <rFont val="Century"/>
        <family val="1"/>
      </rPr>
      <t xml:space="preserve"> V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）</t>
    </r>
    <r>
      <rPr>
        <sz val="11"/>
        <rFont val="ＪＳゴシック"/>
        <family val="3"/>
        <charset val="128"/>
      </rPr>
      <t/>
    </r>
    <rPh sb="2" eb="4">
      <t>デンアツ</t>
    </rPh>
    <phoneticPr fontId="6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</si>
  <si>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3×210</t>
    </r>
    <phoneticPr fontId="6"/>
  </si>
  <si>
    <r>
      <rPr>
        <sz val="10"/>
        <rFont val="ＭＳ Ｐ明朝"/>
        <family val="1"/>
        <charset val="128"/>
      </rPr>
      <t>％インピーダンス</t>
    </r>
    <phoneticPr fontId="6"/>
  </si>
  <si>
    <r>
      <rPr>
        <sz val="10"/>
        <rFont val="ＭＳ Ｐ明朝"/>
        <family val="1"/>
        <charset val="128"/>
      </rPr>
      <t>＋ｊ</t>
    </r>
    <phoneticPr fontId="6"/>
  </si>
  <si>
    <r>
      <rPr>
        <sz val="11"/>
        <rFont val="ＭＳ 明朝"/>
        <family val="1"/>
        <charset val="128"/>
      </rPr>
      <t>　（４）電圧上昇値（⊿Ｖ）の計算</t>
    </r>
    <rPh sb="4" eb="6">
      <t>デンアツ</t>
    </rPh>
    <rPh sb="6" eb="8">
      <t>ジョウショウ</t>
    </rPh>
    <rPh sb="8" eb="9">
      <t>チ</t>
    </rPh>
    <rPh sb="14" eb="16">
      <t>ケイサン</t>
    </rPh>
    <phoneticPr fontId="4"/>
  </si>
  <si>
    <r>
      <rPr>
        <sz val="10"/>
        <rFont val="ＭＳ 明朝"/>
        <family val="1"/>
        <charset val="128"/>
      </rPr>
      <t>（</t>
    </r>
    <r>
      <rPr>
        <sz val="10"/>
        <rFont val="Century"/>
        <family val="1"/>
      </rPr>
      <t>Ω</t>
    </r>
    <r>
      <rPr>
        <sz val="10"/>
        <rFont val="ＭＳ 明朝"/>
        <family val="1"/>
        <charset val="128"/>
      </rPr>
      <t>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4"/>
  </si>
  <si>
    <r>
      <rPr>
        <sz val="11"/>
        <rFont val="ＭＳ Ｐ明朝"/>
        <family val="1"/>
        <charset val="128"/>
      </rPr>
      <t>（判定結果）</t>
    </r>
    <rPh sb="1" eb="3">
      <t>ハンテイ</t>
    </rPh>
    <rPh sb="3" eb="5">
      <t>ケッカ</t>
    </rPh>
    <phoneticPr fontId="6"/>
  </si>
  <si>
    <t>250sq</t>
    <phoneticPr fontId="4"/>
  </si>
  <si>
    <r>
      <rPr>
        <sz val="9"/>
        <rFont val="ＭＳ Ｐ明朝"/>
        <family val="1"/>
        <charset val="128"/>
      </rPr>
      <t>箇所を入力することで自動計算が可能</t>
    </r>
    <rPh sb="0" eb="2">
      <t>カショ</t>
    </rPh>
    <rPh sb="3" eb="5">
      <t>ニュウリョク</t>
    </rPh>
    <rPh sb="10" eb="12">
      <t>ジドウ</t>
    </rPh>
    <rPh sb="12" eb="14">
      <t>ケイサン</t>
    </rPh>
    <rPh sb="15" eb="17">
      <t>カノウ</t>
    </rPh>
    <phoneticPr fontId="6"/>
  </si>
  <si>
    <r>
      <rPr>
        <sz val="11"/>
        <rFont val="ＭＳ 明朝"/>
        <family val="1"/>
        <charset val="128"/>
      </rPr>
      <t>工事施工者名：</t>
    </r>
    <rPh sb="0" eb="2">
      <t>コウジ</t>
    </rPh>
    <rPh sb="2" eb="4">
      <t>セコウ</t>
    </rPh>
    <rPh sb="4" eb="5">
      <t>シャ</t>
    </rPh>
    <rPh sb="5" eb="6">
      <t>メイ</t>
    </rPh>
    <phoneticPr fontId="5"/>
  </si>
  <si>
    <r>
      <t xml:space="preserve"> </t>
    </r>
    <r>
      <rPr>
        <b/>
        <sz val="11"/>
        <rFont val="ＭＳ 明朝"/>
        <family val="1"/>
        <charset val="128"/>
      </rPr>
      <t>（３）引込口配線（受電点～分電盤）の抵抗値</t>
    </r>
    <r>
      <rPr>
        <b/>
        <sz val="11"/>
        <rFont val="Century"/>
        <family val="1"/>
      </rPr>
      <t xml:space="preserve"> Ra</t>
    </r>
    <r>
      <rPr>
        <sz val="11"/>
        <rFont val="ＭＳ 明朝"/>
        <family val="1"/>
        <charset val="128"/>
      </rPr>
      <t/>
    </r>
    <rPh sb="4" eb="5">
      <t>ヒ</t>
    </rPh>
    <rPh sb="5" eb="6">
      <t>コ</t>
    </rPh>
    <rPh sb="6" eb="7">
      <t>グチ</t>
    </rPh>
    <rPh sb="7" eb="9">
      <t>ハイセン</t>
    </rPh>
    <rPh sb="10" eb="13">
      <t>ジュデンテン</t>
    </rPh>
    <rPh sb="14" eb="17">
      <t>ブンデンバン</t>
    </rPh>
    <rPh sb="19" eb="22">
      <t>テイコウチ</t>
    </rPh>
    <phoneticPr fontId="4"/>
  </si>
  <si>
    <r>
      <rPr>
        <b/>
        <sz val="11"/>
        <rFont val="ＭＳ 明朝"/>
        <family val="1"/>
        <charset val="128"/>
      </rPr>
      <t>電圧上昇値⊿Ｖｂ</t>
    </r>
    <r>
      <rPr>
        <b/>
        <sz val="11"/>
        <rFont val="Century"/>
        <family val="1"/>
      </rPr>
      <t xml:space="preserve"> </t>
    </r>
    <r>
      <rPr>
        <b/>
        <sz val="11"/>
        <rFont val="ＭＳ 明朝"/>
        <family val="1"/>
        <charset val="128"/>
      </rPr>
      <t>＝</t>
    </r>
    <r>
      <rPr>
        <b/>
        <sz val="11"/>
        <rFont val="Century"/>
        <family val="1"/>
      </rPr>
      <t xml:space="preserve"> K(</t>
    </r>
    <r>
      <rPr>
        <b/>
        <sz val="11"/>
        <rFont val="ＭＳ 明朝"/>
        <family val="1"/>
        <charset val="128"/>
      </rPr>
      <t>①</t>
    </r>
    <r>
      <rPr>
        <b/>
        <sz val="11"/>
        <rFont val="Century"/>
        <family val="1"/>
      </rPr>
      <t xml:space="preserve">) × </t>
    </r>
    <r>
      <rPr>
        <b/>
        <sz val="11"/>
        <rFont val="ＭＳ 明朝"/>
        <family val="1"/>
        <charset val="128"/>
      </rPr>
      <t>発電電流</t>
    </r>
    <r>
      <rPr>
        <b/>
        <sz val="11"/>
        <rFont val="Century"/>
        <family val="1"/>
      </rPr>
      <t xml:space="preserve"> Ig(</t>
    </r>
    <r>
      <rPr>
        <b/>
        <sz val="11"/>
        <rFont val="ＭＳ 明朝"/>
        <family val="1"/>
        <charset val="128"/>
      </rPr>
      <t>②</t>
    </r>
    <r>
      <rPr>
        <b/>
        <sz val="11"/>
        <rFont val="Century"/>
        <family val="1"/>
      </rPr>
      <t xml:space="preserve">-n) × </t>
    </r>
    <r>
      <rPr>
        <b/>
        <sz val="11"/>
        <rFont val="ＭＳ 明朝"/>
        <family val="1"/>
        <charset val="128"/>
      </rPr>
      <t>屋内配線（分電盤～ＰＣＳ）の抵抗値</t>
    </r>
    <r>
      <rPr>
        <b/>
        <sz val="11"/>
        <rFont val="Century"/>
        <family val="1"/>
      </rPr>
      <t xml:space="preserve"> Rb(</t>
    </r>
    <r>
      <rPr>
        <b/>
        <sz val="11"/>
        <rFont val="ＭＳ 明朝"/>
        <family val="1"/>
        <charset val="128"/>
      </rPr>
      <t>④</t>
    </r>
    <r>
      <rPr>
        <b/>
        <sz val="11"/>
        <rFont val="Century"/>
        <family val="1"/>
      </rPr>
      <t>)</t>
    </r>
    <rPh sb="33" eb="35">
      <t>オクナイ</t>
    </rPh>
    <rPh sb="38" eb="39">
      <t>ブン</t>
    </rPh>
    <rPh sb="39" eb="40">
      <t>デン</t>
    </rPh>
    <rPh sb="40" eb="41">
      <t>バン</t>
    </rPh>
    <phoneticPr fontId="6"/>
  </si>
  <si>
    <r>
      <rPr>
        <sz val="11"/>
        <rFont val="ＭＳ Ｐ明朝"/>
        <family val="1"/>
        <charset val="128"/>
      </rPr>
      <t>その他補正</t>
    </r>
    <rPh sb="2" eb="3">
      <t>タ</t>
    </rPh>
    <rPh sb="3" eb="5">
      <t>ホセイ</t>
    </rPh>
    <phoneticPr fontId="4"/>
  </si>
  <si>
    <r>
      <rPr>
        <sz val="11"/>
        <rFont val="ＭＳ Ｐ明朝"/>
        <family val="1"/>
        <charset val="128"/>
      </rPr>
      <t>電線路Ｃ</t>
    </r>
    <rPh sb="0" eb="2">
      <t>デンセン</t>
    </rPh>
    <rPh sb="2" eb="3">
      <t>ロ</t>
    </rPh>
    <phoneticPr fontId="6"/>
  </si>
  <si>
    <r>
      <rPr>
        <sz val="11"/>
        <rFont val="ＭＳ Ｐ明朝"/>
        <family val="1"/>
        <charset val="128"/>
      </rPr>
      <t>電線路Ｄ</t>
    </r>
    <rPh sb="0" eb="2">
      <t>デンセン</t>
    </rPh>
    <rPh sb="2" eb="3">
      <t>ロ</t>
    </rPh>
    <phoneticPr fontId="6"/>
  </si>
  <si>
    <r>
      <t>Rb…</t>
    </r>
    <r>
      <rPr>
        <sz val="11"/>
        <rFont val="ＭＳ Ｐ明朝"/>
        <family val="1"/>
        <charset val="128"/>
      </rPr>
      <t>④</t>
    </r>
    <r>
      <rPr>
        <sz val="11"/>
        <rFont val="Century"/>
        <family val="1"/>
      </rPr>
      <t xml:space="preserve">
</t>
    </r>
    <r>
      <rPr>
        <sz val="8"/>
        <rFont val="ＭＳ Ｐ明朝"/>
        <family val="1"/>
        <charset val="128"/>
      </rPr>
      <t>（電線路Ｃ抵抗値
＋電線路Ｄ抵抗値）</t>
    </r>
    <phoneticPr fontId="6"/>
  </si>
  <si>
    <r>
      <rPr>
        <sz val="11"/>
        <rFont val="ＭＳ Ｐ明朝"/>
        <family val="1"/>
        <charset val="128"/>
      </rPr>
      <t>⊿Ｖｂ</t>
    </r>
    <r>
      <rPr>
        <sz val="11"/>
        <rFont val="Century"/>
        <family val="1"/>
      </rPr>
      <t>…</t>
    </r>
    <r>
      <rPr>
        <sz val="11"/>
        <rFont val="ＭＳ Ｐ明朝"/>
        <family val="1"/>
        <charset val="128"/>
      </rPr>
      <t>⑤</t>
    </r>
    <phoneticPr fontId="6"/>
  </si>
  <si>
    <r>
      <rPr>
        <sz val="11"/>
        <rFont val="ＭＳ Ｐ明朝"/>
        <family val="1"/>
        <charset val="128"/>
      </rPr>
      <t xml:space="preserve">⊿Ｖ
</t>
    </r>
    <r>
      <rPr>
        <sz val="8"/>
        <rFont val="ＭＳ Ｐ明朝"/>
        <family val="1"/>
        <charset val="128"/>
      </rPr>
      <t>⊿Ｖａ（④）＋⊿Ｖｂ（⑤）</t>
    </r>
    <phoneticPr fontId="6"/>
  </si>
  <si>
    <r>
      <rPr>
        <sz val="11"/>
        <rFont val="ＭＳ Ｐ明朝"/>
        <family val="1"/>
        <charset val="128"/>
      </rPr>
      <t>判定結果</t>
    </r>
    <rPh sb="0" eb="2">
      <t>ハンテイ</t>
    </rPh>
    <rPh sb="2" eb="4">
      <t>ケッカ</t>
    </rPh>
    <phoneticPr fontId="6"/>
  </si>
  <si>
    <r>
      <rPr>
        <sz val="11"/>
        <rFont val="ＭＳ Ｐ明朝"/>
        <family val="1"/>
        <charset val="128"/>
      </rPr>
      <t>電線太さ</t>
    </r>
    <rPh sb="0" eb="2">
      <t>デンセン</t>
    </rPh>
    <rPh sb="2" eb="3">
      <t>フト</t>
    </rPh>
    <phoneticPr fontId="6"/>
  </si>
  <si>
    <r>
      <rPr>
        <sz val="11"/>
        <rFont val="ＭＳ Ｐ明朝"/>
        <family val="1"/>
        <charset val="128"/>
      </rPr>
      <t>亘長（</t>
    </r>
    <r>
      <rPr>
        <sz val="11"/>
        <rFont val="Century"/>
        <family val="1"/>
      </rPr>
      <t>m</t>
    </r>
    <r>
      <rPr>
        <sz val="11"/>
        <rFont val="ＭＳ Ｐ明朝"/>
        <family val="1"/>
        <charset val="128"/>
      </rPr>
      <t>）</t>
    </r>
    <rPh sb="0" eb="2">
      <t>ワタルチョウ</t>
    </rPh>
    <phoneticPr fontId="6"/>
  </si>
  <si>
    <r>
      <rPr>
        <sz val="11"/>
        <rFont val="ＭＳ Ｐ明朝"/>
        <family val="1"/>
        <charset val="128"/>
      </rPr>
      <t>ｲﾝﾋﾟｰﾀﾞﾝｽ
（</t>
    </r>
    <r>
      <rPr>
        <sz val="11"/>
        <rFont val="Century"/>
        <family val="1"/>
      </rPr>
      <t>Ω/km</t>
    </r>
    <r>
      <rPr>
        <sz val="11"/>
        <rFont val="ＭＳ Ｐ明朝"/>
        <family val="1"/>
        <charset val="128"/>
      </rPr>
      <t>）</t>
    </r>
    <phoneticPr fontId="6"/>
  </si>
  <si>
    <r>
      <rPr>
        <sz val="11"/>
        <rFont val="ＭＳ Ｐ明朝"/>
        <family val="1"/>
        <charset val="128"/>
      </rPr>
      <t>電線路Ｃ抵抗値（</t>
    </r>
    <r>
      <rPr>
        <sz val="11"/>
        <rFont val="Century"/>
        <family val="1"/>
      </rPr>
      <t>Ω</t>
    </r>
    <r>
      <rPr>
        <sz val="11"/>
        <rFont val="ＭＳ Ｐ明朝"/>
        <family val="1"/>
        <charset val="128"/>
      </rPr>
      <t>）</t>
    </r>
    <rPh sb="4" eb="6">
      <t>テイコウ</t>
    </rPh>
    <rPh sb="6" eb="7">
      <t>アタイ</t>
    </rPh>
    <phoneticPr fontId="6"/>
  </si>
  <si>
    <r>
      <rPr>
        <sz val="11"/>
        <rFont val="ＭＳ Ｐ明朝"/>
        <family val="1"/>
        <charset val="128"/>
      </rPr>
      <t>電線路Ｄ抵抗値（</t>
    </r>
    <r>
      <rPr>
        <sz val="11"/>
        <rFont val="Century"/>
        <family val="1"/>
      </rPr>
      <t>Ω</t>
    </r>
    <r>
      <rPr>
        <sz val="11"/>
        <rFont val="ＭＳ Ｐ明朝"/>
        <family val="1"/>
        <charset val="128"/>
      </rPr>
      <t>）</t>
    </r>
    <rPh sb="4" eb="6">
      <t>テイコウ</t>
    </rPh>
    <rPh sb="6" eb="7">
      <t>アタイ</t>
    </rPh>
    <phoneticPr fontId="6"/>
  </si>
  <si>
    <r>
      <rPr>
        <sz val="11"/>
        <rFont val="ＭＳ Ｐ明朝"/>
        <family val="1"/>
        <charset val="128"/>
      </rPr>
      <t>（亘長</t>
    </r>
    <r>
      <rPr>
        <sz val="11"/>
        <rFont val="Century"/>
        <family val="1"/>
      </rPr>
      <t>×</t>
    </r>
    <r>
      <rPr>
        <sz val="11"/>
        <rFont val="ＭＳ Ｐ明朝"/>
        <family val="1"/>
        <charset val="128"/>
      </rPr>
      <t>ｲﾝﾋﾟｰﾀﾞﾝｽ）</t>
    </r>
    <r>
      <rPr>
        <sz val="11"/>
        <rFont val="Century"/>
        <family val="1"/>
      </rPr>
      <t>/1000</t>
    </r>
    <phoneticPr fontId="6"/>
  </si>
  <si>
    <r>
      <rPr>
        <b/>
        <sz val="10"/>
        <rFont val="ＭＳ Ｐ明朝"/>
        <family val="1"/>
        <charset val="128"/>
      </rPr>
      <t>ＰＣＳ１</t>
    </r>
    <phoneticPr fontId="4"/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</si>
  <si>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</t>
    </r>
    <r>
      <rPr>
        <sz val="11"/>
        <rFont val="ＭＳ Ｐ明朝"/>
        <family val="1"/>
        <charset val="128"/>
      </rPr>
      <t>＝</t>
    </r>
    <phoneticPr fontId="6"/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</si>
  <si>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</t>
    </r>
    <r>
      <rPr>
        <sz val="11"/>
        <rFont val="ＭＳ Ｐ明朝"/>
        <family val="1"/>
        <charset val="128"/>
      </rPr>
      <t>＝</t>
    </r>
    <phoneticPr fontId="6"/>
  </si>
  <si>
    <r>
      <rPr>
        <b/>
        <sz val="10"/>
        <rFont val="ＭＳ Ｐ明朝"/>
        <family val="1"/>
        <charset val="128"/>
      </rPr>
      <t>ＰＣＳ２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</si>
  <si>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2＝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</si>
  <si>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V2＝</t>
    </r>
    <r>
      <rPr>
        <sz val="11"/>
        <rFont val="ＭＳ Ｐ明朝"/>
        <family val="1"/>
        <charset val="128"/>
      </rPr>
      <t/>
    </r>
  </si>
  <si>
    <r>
      <rPr>
        <sz val="9"/>
        <rFont val="ＭＳ Ｐ明朝"/>
        <family val="1"/>
        <charset val="128"/>
      </rPr>
      <t>　　　　　　　　　　　　</t>
    </r>
    <phoneticPr fontId="6"/>
  </si>
  <si>
    <r>
      <rPr>
        <b/>
        <sz val="10"/>
        <rFont val="ＭＳ Ｐ明朝"/>
        <family val="1"/>
        <charset val="128"/>
      </rPr>
      <t>ＰＣＳ３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</si>
  <si>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3＝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</si>
  <si>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V3＝</t>
    </r>
    <r>
      <rPr>
        <sz val="11"/>
        <rFont val="ＭＳ Ｐ明朝"/>
        <family val="1"/>
        <charset val="128"/>
      </rPr>
      <t/>
    </r>
  </si>
  <si>
    <r>
      <t xml:space="preserve"> </t>
    </r>
    <r>
      <rPr>
        <b/>
        <sz val="11"/>
        <rFont val="ＭＳ 明朝"/>
        <family val="1"/>
        <charset val="128"/>
      </rPr>
      <t>（４）引込口配線（受電点～分電盤）の電圧上昇値（⊿Ｖ</t>
    </r>
    <r>
      <rPr>
        <b/>
        <sz val="11"/>
        <rFont val="Century"/>
        <family val="1"/>
      </rPr>
      <t>a</t>
    </r>
    <r>
      <rPr>
        <b/>
        <sz val="11"/>
        <rFont val="ＭＳ 明朝"/>
        <family val="1"/>
        <charset val="128"/>
      </rPr>
      <t>）の計算</t>
    </r>
    <rPh sb="19" eb="21">
      <t>デンアツ</t>
    </rPh>
    <rPh sb="21" eb="23">
      <t>ジョウショウ</t>
    </rPh>
    <rPh sb="23" eb="24">
      <t>チ</t>
    </rPh>
    <rPh sb="30" eb="32">
      <t>ケイサン</t>
    </rPh>
    <phoneticPr fontId="4"/>
  </si>
  <si>
    <r>
      <rPr>
        <b/>
        <sz val="10"/>
        <rFont val="ＭＳ Ｐ明朝"/>
        <family val="1"/>
        <charset val="128"/>
      </rPr>
      <t>ＰＣＳ４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</si>
  <si>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4＝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</si>
  <si>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V4＝</t>
    </r>
    <r>
      <rPr>
        <sz val="11"/>
        <rFont val="ＭＳ Ｐ明朝"/>
        <family val="1"/>
        <charset val="128"/>
      </rPr>
      <t/>
    </r>
  </si>
  <si>
    <r>
      <rPr>
        <b/>
        <sz val="11"/>
        <rFont val="ＭＳ 明朝"/>
        <family val="1"/>
        <charset val="128"/>
      </rPr>
      <t>　　電圧上昇値⊿Ｖ</t>
    </r>
    <r>
      <rPr>
        <b/>
        <sz val="11"/>
        <rFont val="Century"/>
        <family val="1"/>
      </rPr>
      <t xml:space="preserve">a </t>
    </r>
    <r>
      <rPr>
        <b/>
        <sz val="11"/>
        <rFont val="ＭＳ 明朝"/>
        <family val="1"/>
        <charset val="128"/>
      </rPr>
      <t>＝</t>
    </r>
    <r>
      <rPr>
        <b/>
        <sz val="11"/>
        <rFont val="Century"/>
        <family val="1"/>
      </rPr>
      <t xml:space="preserve"> K(</t>
    </r>
    <r>
      <rPr>
        <b/>
        <sz val="11"/>
        <rFont val="ＭＳ 明朝"/>
        <family val="1"/>
        <charset val="128"/>
      </rPr>
      <t>①</t>
    </r>
    <r>
      <rPr>
        <b/>
        <sz val="11"/>
        <rFont val="Century"/>
        <family val="1"/>
      </rPr>
      <t xml:space="preserve">) × </t>
    </r>
    <r>
      <rPr>
        <b/>
        <sz val="11"/>
        <rFont val="ＭＳ 明朝"/>
        <family val="1"/>
        <charset val="128"/>
      </rPr>
      <t>発電電流</t>
    </r>
    <r>
      <rPr>
        <b/>
        <sz val="11"/>
        <rFont val="Century"/>
        <family val="1"/>
      </rPr>
      <t xml:space="preserve"> Ig(</t>
    </r>
    <r>
      <rPr>
        <b/>
        <sz val="11"/>
        <rFont val="ＭＳ 明朝"/>
        <family val="1"/>
        <charset val="128"/>
      </rPr>
      <t>②</t>
    </r>
    <r>
      <rPr>
        <b/>
        <sz val="11"/>
        <rFont val="Century"/>
        <family val="1"/>
      </rPr>
      <t xml:space="preserve">) </t>
    </r>
    <phoneticPr fontId="6"/>
  </si>
  <si>
    <r>
      <rPr>
        <b/>
        <sz val="11"/>
        <rFont val="ＭＳ Ｐ明朝"/>
        <family val="1"/>
        <charset val="128"/>
      </rPr>
      <t>　　　　　　　　　　　　　</t>
    </r>
    <r>
      <rPr>
        <b/>
        <sz val="11"/>
        <rFont val="Century"/>
        <family val="1"/>
      </rPr>
      <t xml:space="preserve">× </t>
    </r>
    <r>
      <rPr>
        <b/>
        <sz val="11"/>
        <rFont val="ＭＳ Ｐ明朝"/>
        <family val="1"/>
        <charset val="128"/>
      </rPr>
      <t>引込口配線（受電点～分電盤）の抵抗値</t>
    </r>
    <r>
      <rPr>
        <b/>
        <sz val="11"/>
        <rFont val="Century"/>
        <family val="1"/>
      </rPr>
      <t xml:space="preserve"> Ra(</t>
    </r>
    <r>
      <rPr>
        <b/>
        <sz val="11"/>
        <rFont val="ＭＳ Ｐ明朝"/>
        <family val="1"/>
        <charset val="128"/>
      </rPr>
      <t>③</t>
    </r>
    <r>
      <rPr>
        <b/>
        <sz val="11"/>
        <rFont val="Century"/>
        <family val="1"/>
      </rPr>
      <t>)</t>
    </r>
    <phoneticPr fontId="6"/>
  </si>
  <si>
    <r>
      <rPr>
        <b/>
        <sz val="10"/>
        <rFont val="ＭＳ Ｐ明朝"/>
        <family val="1"/>
        <charset val="128"/>
      </rPr>
      <t>ＰＣＳ５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</si>
  <si>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5＝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</si>
  <si>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V5＝</t>
    </r>
    <r>
      <rPr>
        <sz val="11"/>
        <rFont val="ＭＳ Ｐ明朝"/>
        <family val="1"/>
        <charset val="128"/>
      </rPr>
      <t/>
    </r>
  </si>
  <si>
    <r>
      <rPr>
        <b/>
        <sz val="11"/>
        <rFont val="ＭＳ 明朝"/>
        <family val="1"/>
        <charset val="128"/>
      </rPr>
      <t>受電点～分電盤までの電圧上昇値</t>
    </r>
    <rPh sb="0" eb="2">
      <t>ジュデン</t>
    </rPh>
    <rPh sb="2" eb="3">
      <t>テン</t>
    </rPh>
    <rPh sb="4" eb="7">
      <t>ブンデンバン</t>
    </rPh>
    <rPh sb="10" eb="12">
      <t>デンアツ</t>
    </rPh>
    <rPh sb="14" eb="15">
      <t>アタイ</t>
    </rPh>
    <phoneticPr fontId="4"/>
  </si>
  <si>
    <r>
      <rPr>
        <b/>
        <sz val="10"/>
        <rFont val="ＭＳ Ｐ明朝"/>
        <family val="1"/>
        <charset val="128"/>
      </rPr>
      <t>ＰＣＳ６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</si>
  <si>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6＝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</si>
  <si>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V6＝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</si>
  <si>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ＰＣＳ７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</si>
  <si>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7＝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</si>
  <si>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V7＝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</si>
  <si>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ＰＣＳ８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</si>
  <si>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8＝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</si>
  <si>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V8＝</t>
    </r>
    <r>
      <rPr>
        <sz val="11"/>
        <rFont val="ＭＳ Ｐ明朝"/>
        <family val="1"/>
        <charset val="128"/>
      </rPr>
      <t/>
    </r>
  </si>
  <si>
    <r>
      <rPr>
        <sz val="10"/>
        <rFont val="ＭＳ Ｐ明朝"/>
        <family val="1"/>
        <charset val="128"/>
      </rPr>
      <t>※</t>
    </r>
    <r>
      <rPr>
        <sz val="10"/>
        <rFont val="Century"/>
        <family val="1"/>
      </rPr>
      <t>1</t>
    </r>
    <phoneticPr fontId="6"/>
  </si>
  <si>
    <r>
      <rPr>
        <b/>
        <sz val="10"/>
        <rFont val="ＭＳ Ｐ明朝"/>
        <family val="1"/>
        <charset val="128"/>
      </rPr>
      <t>ＰＣＳ９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</si>
  <si>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9＝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</si>
  <si>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V9＝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</si>
  <si>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ＰＣＳ１０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</si>
  <si>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10＝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</si>
  <si>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V10＝</t>
    </r>
    <r>
      <rPr>
        <sz val="11"/>
        <rFont val="ＭＳ Ｐ明朝"/>
        <family val="1"/>
        <charset val="128"/>
      </rPr>
      <t/>
    </r>
  </si>
  <si>
    <r>
      <rPr>
        <b/>
        <sz val="11"/>
        <rFont val="ＭＳ Ｐ明朝"/>
        <family val="1"/>
        <charset val="128"/>
      </rPr>
      <t>発電容量</t>
    </r>
    <r>
      <rPr>
        <b/>
        <sz val="11"/>
        <rFont val="Century"/>
        <family val="1"/>
      </rPr>
      <t xml:space="preserve"> P</t>
    </r>
    <r>
      <rPr>
        <b/>
        <sz val="11"/>
        <rFont val="ＭＳ Ｐ明朝"/>
        <family val="1"/>
        <charset val="128"/>
      </rPr>
      <t>（</t>
    </r>
    <r>
      <rPr>
        <b/>
        <sz val="11"/>
        <rFont val="Century"/>
        <family val="1"/>
      </rPr>
      <t>kW</t>
    </r>
    <r>
      <rPr>
        <b/>
        <sz val="11"/>
        <rFont val="ＭＳ Ｐ明朝"/>
        <family val="1"/>
        <charset val="128"/>
      </rPr>
      <t>）</t>
    </r>
    <r>
      <rPr>
        <b/>
        <sz val="11"/>
        <rFont val="Century"/>
        <family val="1"/>
      </rPr>
      <t>×1,000</t>
    </r>
    <rPh sb="2" eb="4">
      <t>ヨウリョウ</t>
    </rPh>
    <phoneticPr fontId="6"/>
  </si>
  <si>
    <r>
      <rPr>
        <b/>
        <sz val="11"/>
        <rFont val="ＭＳ Ｐ明朝"/>
        <family val="1"/>
        <charset val="128"/>
      </rPr>
      <t>発電電圧</t>
    </r>
    <r>
      <rPr>
        <b/>
        <sz val="11"/>
        <rFont val="Century"/>
        <family val="1"/>
      </rPr>
      <t xml:space="preserve"> V</t>
    </r>
    <r>
      <rPr>
        <b/>
        <sz val="11"/>
        <rFont val="ＭＳ Ｐ明朝"/>
        <family val="1"/>
        <charset val="128"/>
      </rPr>
      <t>（</t>
    </r>
    <r>
      <rPr>
        <b/>
        <sz val="11"/>
        <rFont val="Century"/>
        <family val="1"/>
      </rPr>
      <t>V</t>
    </r>
    <r>
      <rPr>
        <b/>
        <sz val="11"/>
        <rFont val="ＭＳ Ｐ明朝"/>
        <family val="1"/>
        <charset val="128"/>
      </rPr>
      <t>）</t>
    </r>
    <r>
      <rPr>
        <sz val="11"/>
        <rFont val="ＪＳゴシック"/>
        <family val="3"/>
        <charset val="128"/>
      </rPr>
      <t/>
    </r>
    <rPh sb="2" eb="4">
      <t>デンアツ</t>
    </rPh>
    <phoneticPr fontId="6"/>
  </si>
  <si>
    <r>
      <rPr>
        <b/>
        <sz val="10"/>
        <rFont val="ＭＳ Ｐ明朝"/>
        <family val="1"/>
        <charset val="128"/>
      </rPr>
      <t>ＰＣＳ１１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</si>
  <si>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11＝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</si>
  <si>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V11＝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</si>
  <si>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ＰＣＳ１２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</si>
  <si>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12＝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</si>
  <si>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V12＝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</si>
  <si>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ＰＣＳ１３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</si>
  <si>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13＝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</si>
  <si>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V13＝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</si>
  <si>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ＰＣＳ１４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</si>
  <si>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14＝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</si>
  <si>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V14＝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</si>
  <si>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ＰＣＳ１５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</si>
  <si>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15＝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</si>
  <si>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V15＝</t>
    </r>
    <r>
      <rPr>
        <sz val="11"/>
        <rFont val="ＭＳ Ｐ明朝"/>
        <family val="1"/>
        <charset val="128"/>
      </rPr>
      <t/>
    </r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</si>
  <si>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Ω</t>
    </r>
    <r>
      <rPr>
        <sz val="11"/>
        <rFont val="ＭＳ 明朝"/>
        <family val="1"/>
        <charset val="128"/>
      </rPr>
      <t>／</t>
    </r>
    <r>
      <rPr>
        <sz val="11"/>
        <rFont val="Century"/>
        <family val="1"/>
      </rPr>
      <t>km</t>
    </r>
    <r>
      <rPr>
        <sz val="11"/>
        <rFont val="ＭＳ 明朝"/>
        <family val="1"/>
        <charset val="128"/>
      </rPr>
      <t>）</t>
    </r>
    <phoneticPr fontId="4"/>
  </si>
  <si>
    <r>
      <rPr>
        <b/>
        <sz val="10"/>
        <rFont val="ＭＳ Ｐ明朝"/>
        <family val="1"/>
        <charset val="128"/>
      </rPr>
      <t>ＰＣＳ１６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</si>
  <si>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16＝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</si>
  <si>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V16＝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</si>
  <si>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ＰＣＳ１７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</si>
  <si>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17＝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</si>
  <si>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V17＝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</si>
  <si>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ＰＣＳ１８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</si>
  <si>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18＝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</si>
  <si>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V18＝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</si>
  <si>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ＰＣＳ１９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</si>
  <si>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19＝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</si>
  <si>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V19＝</t>
    </r>
    <r>
      <rPr>
        <sz val="11"/>
        <rFont val="ＭＳ Ｐ明朝"/>
        <family val="1"/>
        <charset val="128"/>
      </rPr>
      <t/>
    </r>
  </si>
  <si>
    <r>
      <rPr>
        <b/>
        <sz val="10"/>
        <rFont val="ＭＳ Ｐ明朝"/>
        <family val="1"/>
        <charset val="128"/>
      </rPr>
      <t>ＰＣＳ２０</t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</si>
  <si>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ｂ</t>
    </r>
    <r>
      <rPr>
        <sz val="11"/>
        <rFont val="Century"/>
        <family val="1"/>
      </rPr>
      <t>20＝</t>
    </r>
    <r>
      <rPr>
        <sz val="11"/>
        <rFont val="ＭＳ Ｐ明朝"/>
        <family val="1"/>
        <charset val="128"/>
      </rPr>
      <t/>
    </r>
  </si>
  <si>
    <r>
      <rPr>
        <sz val="11"/>
        <rFont val="ＭＳ Ｐ明朝"/>
        <family val="1"/>
        <charset val="128"/>
      </rPr>
      <t>⊿</t>
    </r>
    <r>
      <rPr>
        <sz val="11"/>
        <rFont val="Century"/>
        <family val="1"/>
      </rPr>
      <t>V20＝</t>
    </r>
    <r>
      <rPr>
        <sz val="11"/>
        <rFont val="ＭＳ Ｐ明朝"/>
        <family val="1"/>
        <charset val="128"/>
      </rPr>
      <t/>
    </r>
  </si>
  <si>
    <r>
      <rPr>
        <b/>
        <sz val="11"/>
        <rFont val="ＭＳ Ｐ明朝"/>
        <family val="1"/>
        <charset val="128"/>
      </rPr>
      <t>※</t>
    </r>
    <r>
      <rPr>
        <b/>
        <sz val="11"/>
        <rFont val="Century"/>
        <family val="1"/>
      </rPr>
      <t xml:space="preserve"> </t>
    </r>
    <r>
      <rPr>
        <b/>
        <sz val="11"/>
        <rFont val="ＭＳ Ｐ明朝"/>
        <family val="1"/>
        <charset val="128"/>
      </rPr>
      <t>電圧上昇値が標準電圧の</t>
    </r>
    <r>
      <rPr>
        <b/>
        <sz val="11"/>
        <rFont val="Century"/>
        <family val="1"/>
      </rPr>
      <t>2</t>
    </r>
    <r>
      <rPr>
        <b/>
        <sz val="11"/>
        <rFont val="ＭＳ Ｐ明朝"/>
        <family val="1"/>
        <charset val="128"/>
      </rPr>
      <t>％を超えている場合，電線太さ・亘長の見直しをお願いします。</t>
    </r>
    <phoneticPr fontId="6"/>
  </si>
  <si>
    <r>
      <rPr>
        <sz val="10"/>
        <rFont val="ＭＳ Ｐ明朝"/>
        <family val="1"/>
        <charset val="128"/>
      </rPr>
      <t>変圧器容量</t>
    </r>
    <r>
      <rPr>
        <sz val="10"/>
        <rFont val="Century"/>
        <family val="1"/>
      </rPr>
      <t>[</t>
    </r>
    <r>
      <rPr>
        <sz val="10"/>
        <rFont val="ＭＳ Ｐ明朝"/>
        <family val="1"/>
        <charset val="128"/>
      </rPr>
      <t>ｋ</t>
    </r>
    <r>
      <rPr>
        <sz val="10"/>
        <rFont val="Century"/>
        <family val="1"/>
      </rPr>
      <t>VA]</t>
    </r>
    <rPh sb="0" eb="3">
      <t>ヘンアツキ</t>
    </rPh>
    <rPh sb="3" eb="5">
      <t>ヨウリョウ</t>
    </rPh>
    <phoneticPr fontId="6"/>
  </si>
  <si>
    <r>
      <rPr>
        <sz val="10"/>
        <rFont val="ＭＳ Ｐ明朝"/>
        <family val="1"/>
        <charset val="128"/>
      </rPr>
      <t>定格電圧</t>
    </r>
    <r>
      <rPr>
        <sz val="10"/>
        <rFont val="Century"/>
        <family val="1"/>
      </rPr>
      <t>[V]</t>
    </r>
    <rPh sb="0" eb="2">
      <t>テイカク</t>
    </rPh>
    <rPh sb="2" eb="4">
      <t>デンアツ</t>
    </rPh>
    <phoneticPr fontId="6"/>
  </si>
  <si>
    <r>
      <rPr>
        <sz val="10"/>
        <rFont val="ＭＳ Ｐ明朝"/>
        <family val="1"/>
        <charset val="128"/>
      </rPr>
      <t>抵抗[</t>
    </r>
    <r>
      <rPr>
        <sz val="10"/>
        <rFont val="Century"/>
        <family val="1"/>
      </rPr>
      <t>Ω</t>
    </r>
    <r>
      <rPr>
        <sz val="10"/>
        <rFont val="ＭＳ Ｐ明朝"/>
        <family val="1"/>
        <charset val="128"/>
      </rPr>
      <t>]</t>
    </r>
    <rPh sb="0" eb="2">
      <t>テイコウ</t>
    </rPh>
    <phoneticPr fontId="6"/>
  </si>
  <si>
    <t>14sq</t>
  </si>
  <si>
    <t>150sq</t>
  </si>
  <si>
    <t>5.5sq</t>
  </si>
  <si>
    <t>100sq</t>
  </si>
  <si>
    <t>北海道電力ネットワーク株式会社</t>
    <rPh sb="0" eb="3">
      <t>ホッカイドウ</t>
    </rPh>
    <rPh sb="3" eb="5">
      <t>デンリョク</t>
    </rPh>
    <rPh sb="11" eb="15">
      <t>カブシキガイシャ</t>
    </rPh>
    <phoneticPr fontId="4"/>
  </si>
  <si>
    <t>北海道電力ネットワーク株式会社</t>
    <rPh sb="0" eb="3">
      <t>ホッカイドウ</t>
    </rPh>
    <rPh sb="3" eb="5">
      <t>デンリョク</t>
    </rPh>
    <rPh sb="11" eb="13">
      <t>カブシキ</t>
    </rPh>
    <rPh sb="13" eb="15">
      <t>カイシャ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</si>
</sst>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0_);[Red]\(0\)"/>
    <numFmt numFmtId="178" formatCode="0.000_ "/>
    <numFmt numFmtId="179" formatCode="0.000_);[Red]\(0.000\)"/>
    <numFmt numFmtId="180" formatCode="0.0_ &quot;kVA&quot;"/>
    <numFmt numFmtId="181" formatCode="0.00_ &quot;V&quot;"/>
    <numFmt numFmtId="182" formatCode="#,##0.00&quot;V&quot;"/>
    <numFmt numFmtId="183" formatCode="0.0"/>
    <numFmt numFmtId="184" formatCode="0.00_);[Red]\(0.00\)"/>
    <numFmt numFmtId="185" formatCode="0.00_ "/>
    <numFmt numFmtId="186" formatCode="#,##0.00_ "/>
  </numFmts>
  <fonts count="38">
    <font>
      <sz val="11"/>
      <name val="ＪＳ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ＪＳ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ＪＳ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b/>
      <sz val="11"/>
      <name val="Century"/>
      <family val="1"/>
    </font>
    <font>
      <sz val="11"/>
      <color indexed="10"/>
      <name val="Century"/>
      <family val="1"/>
    </font>
    <font>
      <b/>
      <u/>
      <sz val="11"/>
      <name val="Century"/>
      <family val="1"/>
    </font>
    <font>
      <sz val="10"/>
      <name val="Century"/>
      <family val="1"/>
    </font>
    <font>
      <b/>
      <sz val="10"/>
      <name val="Century"/>
      <family val="1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8"/>
      <name val="Century"/>
      <family val="1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Century"/>
      <family val="1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Century"/>
      <family val="1"/>
    </font>
    <font>
      <b/>
      <sz val="14"/>
      <name val="ＭＳ ゴシック"/>
      <family val="3"/>
      <charset val="128"/>
    </font>
    <font>
      <b/>
      <sz val="11"/>
      <color indexed="10"/>
      <name val="Century"/>
      <family val="1"/>
    </font>
    <font>
      <b/>
      <sz val="9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2" fillId="0" borderId="0">
      <alignment vertical="center"/>
    </xf>
    <xf numFmtId="0" fontId="3" fillId="0" borderId="0"/>
  </cellStyleXfs>
  <cellXfs count="461">
    <xf numFmtId="0" fontId="0" fillId="0" borderId="0" xfId="0"/>
    <xf numFmtId="0" fontId="11" fillId="0" borderId="0" xfId="2" applyFont="1" applyBorder="1" applyProtection="1">
      <alignment vertical="center"/>
      <protection locked="0"/>
    </xf>
    <xf numFmtId="49" fontId="11" fillId="0" borderId="0" xfId="2" applyNumberFormat="1" applyFont="1" applyBorder="1" applyAlignment="1" applyProtection="1">
      <alignment horizontal="right" vertical="center"/>
      <protection locked="0"/>
    </xf>
    <xf numFmtId="183" fontId="11" fillId="2" borderId="1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NumberFormat="1" applyFont="1" applyBorder="1" applyAlignment="1" applyProtection="1">
      <alignment vertical="center"/>
    </xf>
    <xf numFmtId="0" fontId="11" fillId="0" borderId="0" xfId="2" applyFont="1" applyProtection="1">
      <alignment vertical="center"/>
    </xf>
    <xf numFmtId="0" fontId="15" fillId="0" borderId="0" xfId="2" applyFont="1" applyProtection="1">
      <alignment vertical="center"/>
    </xf>
    <xf numFmtId="0" fontId="14" fillId="0" borderId="0" xfId="2" applyFont="1" applyAlignment="1" applyProtection="1">
      <alignment vertical="center"/>
    </xf>
    <xf numFmtId="0" fontId="14" fillId="0" borderId="0" xfId="2" applyFont="1" applyProtection="1">
      <alignment vertical="center"/>
    </xf>
    <xf numFmtId="0" fontId="11" fillId="0" borderId="0" xfId="0" applyFont="1" applyBorder="1" applyProtection="1"/>
    <xf numFmtId="0" fontId="11" fillId="0" borderId="0" xfId="2" applyFont="1" applyBorder="1" applyProtection="1">
      <alignment vertical="center"/>
    </xf>
    <xf numFmtId="0" fontId="11" fillId="0" borderId="0" xfId="0" applyFont="1" applyProtection="1"/>
    <xf numFmtId="0" fontId="12" fillId="2" borderId="1" xfId="2" applyFont="1" applyFill="1" applyBorder="1" applyProtection="1">
      <alignment vertical="center"/>
    </xf>
    <xf numFmtId="0" fontId="19" fillId="0" borderId="0" xfId="2" applyFont="1" applyProtection="1">
      <alignment vertical="center"/>
    </xf>
    <xf numFmtId="0" fontId="11" fillId="0" borderId="0" xfId="2" applyFont="1" applyFill="1" applyBorder="1" applyProtection="1">
      <alignment vertical="center"/>
    </xf>
    <xf numFmtId="0" fontId="16" fillId="0" borderId="1" xfId="2" applyFont="1" applyBorder="1" applyAlignment="1" applyProtection="1">
      <alignment horizontal="center" vertical="center"/>
    </xf>
    <xf numFmtId="0" fontId="11" fillId="0" borderId="0" xfId="0" applyFont="1" applyFill="1" applyProtection="1"/>
    <xf numFmtId="0" fontId="12" fillId="0" borderId="0" xfId="2" applyFont="1" applyFill="1" applyProtection="1">
      <alignment vertical="center"/>
    </xf>
    <xf numFmtId="0" fontId="19" fillId="0" borderId="0" xfId="2" applyFont="1" applyFill="1" applyProtection="1">
      <alignment vertical="center"/>
    </xf>
    <xf numFmtId="0" fontId="11" fillId="0" borderId="0" xfId="2" applyFont="1" applyFill="1" applyProtection="1">
      <alignment vertical="center"/>
    </xf>
    <xf numFmtId="0" fontId="11" fillId="0" borderId="0" xfId="0" applyFont="1" applyFill="1" applyBorder="1" applyAlignment="1" applyProtection="1">
      <alignment horizontal="distributed"/>
    </xf>
    <xf numFmtId="0" fontId="13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Protection="1">
      <alignment vertical="center"/>
    </xf>
    <xf numFmtId="0" fontId="16" fillId="0" borderId="1" xfId="2" applyFont="1" applyFill="1" applyBorder="1" applyAlignment="1" applyProtection="1">
      <alignment horizontal="center" vertical="center"/>
    </xf>
    <xf numFmtId="0" fontId="16" fillId="0" borderId="0" xfId="2" applyFont="1" applyProtection="1">
      <alignment vertical="center"/>
    </xf>
    <xf numFmtId="0" fontId="15" fillId="0" borderId="1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Continuous" vertical="center"/>
    </xf>
    <xf numFmtId="0" fontId="15" fillId="0" borderId="1" xfId="2" applyFont="1" applyBorder="1" applyProtection="1">
      <alignment vertical="center"/>
    </xf>
    <xf numFmtId="0" fontId="11" fillId="0" borderId="0" xfId="2" applyFont="1" applyAlignment="1" applyProtection="1">
      <alignment horizontal="centerContinuous" vertical="center"/>
    </xf>
    <xf numFmtId="0" fontId="12" fillId="0" borderId="0" xfId="2" applyFont="1" applyProtection="1">
      <alignment vertical="center"/>
    </xf>
    <xf numFmtId="0" fontId="12" fillId="0" borderId="0" xfId="2" applyFont="1" applyAlignment="1" applyProtection="1">
      <alignment horizontal="left" vertical="center"/>
    </xf>
    <xf numFmtId="0" fontId="15" fillId="0" borderId="2" xfId="2" applyFont="1" applyBorder="1" applyAlignment="1" applyProtection="1">
      <alignment horizontal="center" vertical="center" shrinkToFit="1"/>
    </xf>
    <xf numFmtId="0" fontId="11" fillId="0" borderId="3" xfId="2" applyFont="1" applyBorder="1" applyAlignment="1" applyProtection="1">
      <alignment horizontal="center" vertical="center" shrinkToFit="1"/>
    </xf>
    <xf numFmtId="0" fontId="11" fillId="0" borderId="1" xfId="2" applyFont="1" applyBorder="1" applyAlignment="1" applyProtection="1">
      <alignment horizontal="center" vertical="center" shrinkToFit="1"/>
    </xf>
    <xf numFmtId="0" fontId="11" fillId="0" borderId="0" xfId="2" applyFont="1" applyAlignment="1" applyProtection="1">
      <alignment vertical="center" shrinkToFit="1"/>
    </xf>
    <xf numFmtId="0" fontId="11" fillId="0" borderId="2" xfId="2" applyFont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horizontal="right" vertical="center" shrinkToFit="1"/>
    </xf>
    <xf numFmtId="0" fontId="11" fillId="0" borderId="0" xfId="2" applyFont="1" applyBorder="1" applyAlignment="1" applyProtection="1">
      <alignment vertical="center"/>
    </xf>
    <xf numFmtId="0" fontId="11" fillId="0" borderId="0" xfId="2" applyFont="1" applyBorder="1" applyAlignment="1" applyProtection="1">
      <alignment horizontal="center" vertical="center" shrinkToFit="1"/>
    </xf>
    <xf numFmtId="180" fontId="11" fillId="0" borderId="0" xfId="2" applyNumberFormat="1" applyFont="1" applyFill="1" applyBorder="1" applyProtection="1">
      <alignment vertical="center"/>
    </xf>
    <xf numFmtId="181" fontId="16" fillId="0" borderId="0" xfId="2" applyNumberFormat="1" applyFont="1" applyBorder="1" applyProtection="1">
      <alignment vertical="center"/>
    </xf>
    <xf numFmtId="0" fontId="11" fillId="0" borderId="0" xfId="2" applyFont="1" applyFill="1" applyBorder="1" applyAlignment="1" applyProtection="1">
      <alignment horizontal="right" vertical="center"/>
    </xf>
    <xf numFmtId="49" fontId="11" fillId="0" borderId="0" xfId="2" applyNumberFormat="1" applyFont="1" applyBorder="1" applyAlignment="1" applyProtection="1">
      <alignment horizontal="left" vertical="center"/>
    </xf>
    <xf numFmtId="49" fontId="11" fillId="0" borderId="0" xfId="2" applyNumberFormat="1" applyFont="1" applyBorder="1" applyAlignment="1" applyProtection="1">
      <alignment horizontal="right" vertical="center"/>
    </xf>
    <xf numFmtId="49" fontId="11" fillId="0" borderId="0" xfId="2" applyNumberFormat="1" applyFont="1" applyBorder="1" applyProtection="1">
      <alignment vertical="center"/>
    </xf>
    <xf numFmtId="0" fontId="19" fillId="0" borderId="0" xfId="2" applyFont="1" applyBorder="1" applyProtection="1">
      <alignment vertical="center"/>
    </xf>
    <xf numFmtId="181" fontId="11" fillId="0" borderId="0" xfId="2" applyNumberFormat="1" applyFont="1" applyBorder="1" applyAlignment="1" applyProtection="1">
      <alignment horizontal="right" vertical="center"/>
    </xf>
    <xf numFmtId="49" fontId="11" fillId="0" borderId="0" xfId="2" applyNumberFormat="1" applyFont="1" applyFill="1" applyBorder="1" applyAlignment="1" applyProtection="1">
      <alignment horizontal="right" vertical="center"/>
    </xf>
    <xf numFmtId="49" fontId="15" fillId="0" borderId="6" xfId="2" applyNumberFormat="1" applyFont="1" applyBorder="1" applyAlignment="1" applyProtection="1">
      <alignment horizontal="right" vertical="center"/>
    </xf>
    <xf numFmtId="0" fontId="15" fillId="0" borderId="7" xfId="2" applyFont="1" applyBorder="1" applyAlignment="1" applyProtection="1">
      <alignment horizontal="center" vertical="center"/>
    </xf>
    <xf numFmtId="0" fontId="11" fillId="0" borderId="0" xfId="2" applyFont="1" applyAlignment="1" applyProtection="1">
      <alignment horizontal="left" vertical="center"/>
    </xf>
    <xf numFmtId="182" fontId="11" fillId="0" borderId="0" xfId="2" applyNumberFormat="1" applyFont="1" applyBorder="1" applyAlignment="1" applyProtection="1">
      <alignment vertical="center" wrapText="1"/>
    </xf>
    <xf numFmtId="0" fontId="11" fillId="0" borderId="0" xfId="2" applyFont="1" applyAlignment="1" applyProtection="1">
      <alignment vertical="center"/>
    </xf>
    <xf numFmtId="0" fontId="12" fillId="0" borderId="0" xfId="2" applyFont="1" applyBorder="1" applyAlignment="1" applyProtection="1">
      <alignment horizontal="center" vertical="center"/>
    </xf>
    <xf numFmtId="0" fontId="32" fillId="0" borderId="0" xfId="2" applyFont="1" applyProtection="1">
      <alignment vertical="center"/>
    </xf>
    <xf numFmtId="0" fontId="19" fillId="0" borderId="4" xfId="2" applyFont="1" applyBorder="1" applyAlignment="1" applyProtection="1"/>
    <xf numFmtId="182" fontId="11" fillId="0" borderId="0" xfId="2" applyNumberFormat="1" applyFont="1" applyBorder="1" applyAlignment="1" applyProtection="1">
      <alignment vertical="center"/>
    </xf>
    <xf numFmtId="176" fontId="15" fillId="0" borderId="2" xfId="2" applyNumberFormat="1" applyFont="1" applyBorder="1" applyAlignment="1" applyProtection="1">
      <alignment horizontal="center" vertical="center"/>
    </xf>
    <xf numFmtId="182" fontId="11" fillId="0" borderId="5" xfId="2" applyNumberFormat="1" applyFont="1" applyBorder="1" applyAlignment="1" applyProtection="1">
      <alignment horizontal="center" vertical="center"/>
    </xf>
    <xf numFmtId="176" fontId="15" fillId="0" borderId="3" xfId="2" applyNumberFormat="1" applyFont="1" applyBorder="1" applyAlignment="1" applyProtection="1">
      <alignment horizontal="center" vertical="center"/>
    </xf>
    <xf numFmtId="176" fontId="15" fillId="0" borderId="1" xfId="2" applyNumberFormat="1" applyFont="1" applyBorder="1" applyAlignment="1" applyProtection="1">
      <alignment horizontal="center" vertical="center"/>
    </xf>
    <xf numFmtId="177" fontId="15" fillId="0" borderId="1" xfId="2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horizontal="right" vertical="top" wrapText="1"/>
    </xf>
    <xf numFmtId="176" fontId="15" fillId="0" borderId="1" xfId="2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top" wrapText="1"/>
    </xf>
    <xf numFmtId="177" fontId="15" fillId="0" borderId="1" xfId="2" applyNumberFormat="1" applyFont="1" applyFill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vertical="center" wrapText="1"/>
    </xf>
    <xf numFmtId="0" fontId="11" fillId="0" borderId="0" xfId="0" applyFont="1" applyAlignment="1" applyProtection="1">
      <alignment horizontal="right" vertical="center"/>
    </xf>
    <xf numFmtId="0" fontId="15" fillId="0" borderId="0" xfId="0" applyFont="1" applyProtection="1"/>
    <xf numFmtId="0" fontId="21" fillId="0" borderId="0" xfId="2" applyFont="1" applyAlignment="1" applyProtection="1">
      <alignment horizontal="left" vertical="center"/>
    </xf>
    <xf numFmtId="0" fontId="11" fillId="3" borderId="1" xfId="2" applyNumberFormat="1" applyFont="1" applyFill="1" applyBorder="1" applyAlignment="1" applyProtection="1">
      <alignment vertical="center"/>
      <protection locked="0"/>
    </xf>
    <xf numFmtId="0" fontId="14" fillId="5" borderId="0" xfId="2" applyFont="1" applyFill="1" applyBorder="1" applyAlignment="1" applyProtection="1">
      <alignment vertical="center"/>
    </xf>
    <xf numFmtId="0" fontId="15" fillId="5" borderId="0" xfId="2" applyFont="1" applyFill="1" applyBorder="1" applyProtection="1">
      <alignment vertical="center"/>
    </xf>
    <xf numFmtId="0" fontId="11" fillId="5" borderId="0" xfId="2" applyFont="1" applyFill="1" applyProtection="1">
      <alignment vertical="center"/>
    </xf>
    <xf numFmtId="0" fontId="14" fillId="5" borderId="0" xfId="2" applyFont="1" applyFill="1" applyBorder="1" applyProtection="1">
      <alignment vertical="center"/>
    </xf>
    <xf numFmtId="0" fontId="11" fillId="5" borderId="0" xfId="2" applyFont="1" applyFill="1" applyBorder="1" applyProtection="1">
      <alignment vertical="center"/>
    </xf>
    <xf numFmtId="0" fontId="11" fillId="5" borderId="0" xfId="1" applyFont="1" applyFill="1" applyBorder="1" applyProtection="1"/>
    <xf numFmtId="0" fontId="12" fillId="6" borderId="1" xfId="2" applyFont="1" applyFill="1" applyBorder="1" applyProtection="1">
      <alignment vertical="center"/>
    </xf>
    <xf numFmtId="0" fontId="19" fillId="5" borderId="0" xfId="2" applyFont="1" applyFill="1" applyBorder="1" applyProtection="1">
      <alignment vertical="center"/>
    </xf>
    <xf numFmtId="0" fontId="12" fillId="5" borderId="0" xfId="2" applyFont="1" applyFill="1" applyBorder="1" applyProtection="1">
      <alignment vertical="center"/>
    </xf>
    <xf numFmtId="0" fontId="11" fillId="5" borderId="0" xfId="1" applyFont="1" applyFill="1" applyBorder="1" applyAlignment="1" applyProtection="1">
      <alignment horizontal="distributed"/>
    </xf>
    <xf numFmtId="0" fontId="13" fillId="5" borderId="0" xfId="2" applyFont="1" applyFill="1" applyBorder="1" applyAlignment="1" applyProtection="1">
      <alignment horizontal="center" vertical="center"/>
    </xf>
    <xf numFmtId="0" fontId="15" fillId="5" borderId="24" xfId="2" applyFont="1" applyFill="1" applyBorder="1" applyProtection="1">
      <alignment vertical="center"/>
    </xf>
    <xf numFmtId="0" fontId="15" fillId="5" borderId="23" xfId="2" applyFont="1" applyFill="1" applyBorder="1" applyProtection="1">
      <alignment vertical="center"/>
    </xf>
    <xf numFmtId="0" fontId="12" fillId="5" borderId="23" xfId="2" applyFont="1" applyFill="1" applyBorder="1" applyProtection="1">
      <alignment vertical="center"/>
    </xf>
    <xf numFmtId="0" fontId="11" fillId="5" borderId="0" xfId="2" applyFont="1" applyFill="1" applyBorder="1" applyAlignment="1" applyProtection="1">
      <alignment horizontal="center" vertical="center"/>
    </xf>
    <xf numFmtId="0" fontId="11" fillId="5" borderId="24" xfId="2" applyFont="1" applyFill="1" applyBorder="1" applyProtection="1">
      <alignment vertical="center"/>
    </xf>
    <xf numFmtId="0" fontId="11" fillId="5" borderId="23" xfId="2" applyFont="1" applyFill="1" applyBorder="1" applyProtection="1">
      <alignment vertical="center"/>
    </xf>
    <xf numFmtId="0" fontId="11" fillId="5" borderId="0" xfId="2" applyFont="1" applyFill="1" applyBorder="1" applyAlignment="1" applyProtection="1">
      <alignment vertical="center"/>
    </xf>
    <xf numFmtId="0" fontId="11" fillId="5" borderId="30" xfId="2" applyFont="1" applyFill="1" applyBorder="1" applyProtection="1">
      <alignment vertical="center"/>
    </xf>
    <xf numFmtId="0" fontId="11" fillId="5" borderId="31" xfId="2" applyFont="1" applyFill="1" applyBorder="1" applyProtection="1">
      <alignment vertical="center"/>
    </xf>
    <xf numFmtId="0" fontId="11" fillId="5" borderId="31" xfId="2" applyFont="1" applyFill="1" applyBorder="1" applyAlignment="1" applyProtection="1">
      <alignment horizontal="center" vertical="center" shrinkToFit="1"/>
    </xf>
    <xf numFmtId="180" fontId="11" fillId="5" borderId="31" xfId="2" applyNumberFormat="1" applyFont="1" applyFill="1" applyBorder="1" applyProtection="1">
      <alignment vertical="center"/>
    </xf>
    <xf numFmtId="0" fontId="11" fillId="5" borderId="32" xfId="2" applyFont="1" applyFill="1" applyBorder="1" applyAlignment="1" applyProtection="1">
      <alignment horizontal="center" vertical="center" shrinkToFit="1"/>
    </xf>
    <xf numFmtId="0" fontId="11" fillId="5" borderId="24" xfId="2" applyFont="1" applyFill="1" applyBorder="1" applyAlignment="1" applyProtection="1">
      <alignment horizontal="center" vertical="center" shrinkToFit="1"/>
    </xf>
    <xf numFmtId="0" fontId="11" fillId="5" borderId="33" xfId="2" applyFont="1" applyFill="1" applyBorder="1" applyProtection="1">
      <alignment vertical="center"/>
    </xf>
    <xf numFmtId="0" fontId="11" fillId="5" borderId="29" xfId="2" applyFont="1" applyFill="1" applyBorder="1" applyProtection="1">
      <alignment vertical="center"/>
    </xf>
    <xf numFmtId="0" fontId="11" fillId="5" borderId="0" xfId="2" applyFont="1" applyFill="1" applyBorder="1" applyAlignment="1" applyProtection="1">
      <alignment horizontal="centerContinuous" vertical="center"/>
    </xf>
    <xf numFmtId="0" fontId="11" fillId="5" borderId="0" xfId="2" applyFont="1" applyFill="1" applyBorder="1" applyAlignment="1" applyProtection="1">
      <alignment horizontal="left" vertical="center"/>
    </xf>
    <xf numFmtId="0" fontId="11" fillId="5" borderId="0" xfId="2" applyFont="1" applyFill="1" applyBorder="1" applyAlignment="1" applyProtection="1">
      <alignment horizontal="right" vertical="center"/>
    </xf>
    <xf numFmtId="0" fontId="11" fillId="5" borderId="29" xfId="2" applyFont="1" applyFill="1" applyBorder="1" applyAlignment="1" applyProtection="1">
      <alignment horizontal="right" vertical="center"/>
    </xf>
    <xf numFmtId="0" fontId="11" fillId="5" borderId="24" xfId="2" applyFont="1" applyFill="1" applyBorder="1" applyAlignment="1" applyProtection="1">
      <alignment horizontal="right" vertical="center"/>
    </xf>
    <xf numFmtId="49" fontId="11" fillId="5" borderId="0" xfId="2" applyNumberFormat="1" applyFont="1" applyFill="1" applyBorder="1" applyAlignment="1" applyProtection="1">
      <alignment horizontal="left" vertical="center"/>
    </xf>
    <xf numFmtId="49" fontId="11" fillId="5" borderId="0" xfId="2" applyNumberFormat="1" applyFont="1" applyFill="1" applyBorder="1" applyAlignment="1" applyProtection="1">
      <alignment horizontal="right" vertical="center"/>
    </xf>
    <xf numFmtId="178" fontId="11" fillId="5" borderId="0" xfId="2" applyNumberFormat="1" applyFont="1" applyFill="1" applyBorder="1" applyAlignment="1" applyProtection="1">
      <alignment horizontal="center" vertical="center"/>
    </xf>
    <xf numFmtId="178" fontId="11" fillId="5" borderId="29" xfId="2" applyNumberFormat="1" applyFont="1" applyFill="1" applyBorder="1" applyAlignment="1" applyProtection="1">
      <alignment horizontal="center" vertical="center"/>
    </xf>
    <xf numFmtId="178" fontId="11" fillId="5" borderId="24" xfId="2" applyNumberFormat="1" applyFont="1" applyFill="1" applyBorder="1" applyAlignment="1" applyProtection="1">
      <alignment horizontal="center" vertical="center"/>
    </xf>
    <xf numFmtId="0" fontId="11" fillId="5" borderId="1" xfId="2" applyNumberFormat="1" applyFont="1" applyFill="1" applyBorder="1" applyAlignment="1" applyProtection="1">
      <alignment horizontal="center" vertical="center"/>
    </xf>
    <xf numFmtId="0" fontId="11" fillId="5" borderId="34" xfId="2" applyFont="1" applyFill="1" applyBorder="1" applyProtection="1">
      <alignment vertical="center"/>
    </xf>
    <xf numFmtId="0" fontId="19" fillId="5" borderId="4" xfId="2" applyFont="1" applyFill="1" applyBorder="1" applyProtection="1">
      <alignment vertical="center"/>
    </xf>
    <xf numFmtId="0" fontId="15" fillId="5" borderId="4" xfId="2" applyFont="1" applyFill="1" applyBorder="1" applyProtection="1">
      <alignment vertical="center"/>
    </xf>
    <xf numFmtId="0" fontId="11" fillId="5" borderId="4" xfId="2" applyFont="1" applyFill="1" applyBorder="1" applyProtection="1">
      <alignment vertical="center"/>
    </xf>
    <xf numFmtId="0" fontId="11" fillId="5" borderId="35" xfId="2" applyFont="1" applyFill="1" applyBorder="1" applyProtection="1">
      <alignment vertical="center"/>
    </xf>
    <xf numFmtId="0" fontId="11" fillId="5" borderId="1" xfId="2" applyNumberFormat="1" applyFont="1" applyFill="1" applyBorder="1" applyAlignment="1" applyProtection="1">
      <alignment vertical="center"/>
    </xf>
    <xf numFmtId="0" fontId="11" fillId="5" borderId="25" xfId="2" applyFont="1" applyFill="1" applyBorder="1" applyProtection="1">
      <alignment vertical="center"/>
    </xf>
    <xf numFmtId="0" fontId="11" fillId="5" borderId="26" xfId="2" applyFont="1" applyFill="1" applyBorder="1" applyProtection="1">
      <alignment vertical="center"/>
    </xf>
    <xf numFmtId="0" fontId="11" fillId="5" borderId="26" xfId="2" applyFont="1" applyFill="1" applyBorder="1" applyAlignment="1" applyProtection="1">
      <alignment horizontal="right" vertical="center"/>
    </xf>
    <xf numFmtId="0" fontId="11" fillId="5" borderId="26" xfId="2" applyNumberFormat="1" applyFont="1" applyFill="1" applyBorder="1" applyAlignment="1" applyProtection="1">
      <alignment vertical="center"/>
    </xf>
    <xf numFmtId="0" fontId="11" fillId="5" borderId="27" xfId="2" applyFont="1" applyFill="1" applyBorder="1" applyProtection="1">
      <alignment vertical="center"/>
    </xf>
    <xf numFmtId="0" fontId="11" fillId="5" borderId="0" xfId="2" applyNumberFormat="1" applyFont="1" applyFill="1" applyBorder="1" applyAlignment="1" applyProtection="1">
      <alignment vertical="center"/>
    </xf>
    <xf numFmtId="0" fontId="12" fillId="5" borderId="23" xfId="2" applyFont="1" applyFill="1" applyBorder="1" applyAlignment="1" applyProtection="1">
      <alignment horizontal="left" vertical="center"/>
    </xf>
    <xf numFmtId="0" fontId="12" fillId="5" borderId="0" xfId="2" applyFont="1" applyFill="1" applyBorder="1" applyAlignment="1" applyProtection="1">
      <alignment horizontal="left" vertical="center"/>
    </xf>
    <xf numFmtId="0" fontId="11" fillId="5" borderId="23" xfId="2" applyFont="1" applyFill="1" applyBorder="1" applyAlignment="1" applyProtection="1">
      <alignment horizontal="left" vertical="center"/>
    </xf>
    <xf numFmtId="0" fontId="11" fillId="5" borderId="47" xfId="2" applyFont="1" applyFill="1" applyBorder="1" applyProtection="1">
      <alignment vertical="center"/>
    </xf>
    <xf numFmtId="0" fontId="12" fillId="5" borderId="23" xfId="2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24" xfId="0" applyFont="1" applyFill="1" applyBorder="1" applyProtection="1"/>
    <xf numFmtId="0" fontId="15" fillId="5" borderId="0" xfId="2" applyFont="1" applyFill="1" applyProtection="1">
      <alignment vertical="center"/>
    </xf>
    <xf numFmtId="0" fontId="11" fillId="5" borderId="0" xfId="2" applyFont="1" applyFill="1" applyBorder="1" applyAlignment="1" applyProtection="1"/>
    <xf numFmtId="0" fontId="11" fillId="5" borderId="24" xfId="2" applyFont="1" applyFill="1" applyBorder="1" applyAlignment="1" applyProtection="1"/>
    <xf numFmtId="0" fontId="12" fillId="5" borderId="26" xfId="2" applyFont="1" applyFill="1" applyBorder="1" applyAlignment="1" applyProtection="1">
      <alignment horizontal="left" vertical="center"/>
    </xf>
    <xf numFmtId="0" fontId="15" fillId="5" borderId="2" xfId="2" applyFont="1" applyFill="1" applyBorder="1" applyAlignment="1" applyProtection="1">
      <alignment horizontal="center" vertical="center" shrinkToFit="1"/>
    </xf>
    <xf numFmtId="0" fontId="11" fillId="5" borderId="3" xfId="2" applyFont="1" applyFill="1" applyBorder="1" applyAlignment="1" applyProtection="1">
      <alignment horizontal="center" vertical="center" shrinkToFit="1"/>
    </xf>
    <xf numFmtId="0" fontId="11" fillId="5" borderId="1" xfId="2" applyFont="1" applyFill="1" applyBorder="1" applyAlignment="1" applyProtection="1">
      <alignment horizontal="center" vertical="center" shrinkToFit="1"/>
    </xf>
    <xf numFmtId="0" fontId="11" fillId="5" borderId="26" xfId="2" applyFont="1" applyFill="1" applyBorder="1" applyAlignment="1" applyProtection="1">
      <alignment vertical="center" shrinkToFit="1"/>
    </xf>
    <xf numFmtId="0" fontId="11" fillId="5" borderId="0" xfId="2" applyFont="1" applyFill="1" applyBorder="1" applyAlignment="1" applyProtection="1">
      <alignment vertical="center" shrinkToFit="1"/>
    </xf>
    <xf numFmtId="0" fontId="11" fillId="5" borderId="2" xfId="2" applyFont="1" applyFill="1" applyBorder="1" applyAlignment="1" applyProtection="1">
      <alignment horizontal="center" vertical="center" shrinkToFit="1"/>
    </xf>
    <xf numFmtId="0" fontId="15" fillId="5" borderId="0" xfId="2" applyFont="1" applyFill="1" applyBorder="1" applyAlignment="1" applyProtection="1">
      <alignment horizontal="right" vertical="center" shrinkToFit="1"/>
    </xf>
    <xf numFmtId="0" fontId="12" fillId="5" borderId="0" xfId="2" applyFont="1" applyFill="1" applyBorder="1" applyAlignment="1" applyProtection="1"/>
    <xf numFmtId="0" fontId="15" fillId="5" borderId="4" xfId="2" applyFont="1" applyFill="1" applyBorder="1" applyAlignment="1" applyProtection="1"/>
    <xf numFmtId="0" fontId="11" fillId="5" borderId="4" xfId="2" applyFont="1" applyFill="1" applyBorder="1" applyAlignment="1" applyProtection="1"/>
    <xf numFmtId="0" fontId="11" fillId="5" borderId="0" xfId="1" applyFont="1" applyFill="1" applyProtection="1"/>
    <xf numFmtId="0" fontId="15" fillId="5" borderId="0" xfId="2" applyFont="1" applyFill="1" applyBorder="1" applyAlignment="1" applyProtection="1">
      <alignment horizontal="left" vertical="center"/>
    </xf>
    <xf numFmtId="0" fontId="15" fillId="5" borderId="29" xfId="2" applyFont="1" applyFill="1" applyBorder="1" applyProtection="1">
      <alignment vertical="center"/>
    </xf>
    <xf numFmtId="0" fontId="11" fillId="5" borderId="23" xfId="1" applyFont="1" applyFill="1" applyBorder="1" applyProtection="1"/>
    <xf numFmtId="0" fontId="11" fillId="5" borderId="24" xfId="1" applyFont="1" applyFill="1" applyBorder="1" applyProtection="1"/>
    <xf numFmtId="0" fontId="15" fillId="5" borderId="0" xfId="1" applyFont="1" applyFill="1" applyBorder="1" applyProtection="1"/>
    <xf numFmtId="0" fontId="15" fillId="5" borderId="24" xfId="1" applyFont="1" applyFill="1" applyBorder="1" applyProtection="1"/>
    <xf numFmtId="0" fontId="11" fillId="5" borderId="0" xfId="1" applyFont="1" applyFill="1" applyBorder="1" applyAlignment="1" applyProtection="1">
      <alignment horizontal="left"/>
    </xf>
    <xf numFmtId="0" fontId="11" fillId="5" borderId="0" xfId="1" applyFont="1" applyFill="1" applyBorder="1" applyAlignment="1" applyProtection="1">
      <alignment horizontal="right" vertical="center"/>
    </xf>
    <xf numFmtId="0" fontId="15" fillId="5" borderId="23" xfId="1" applyFont="1" applyFill="1" applyBorder="1" applyProtection="1"/>
    <xf numFmtId="0" fontId="16" fillId="5" borderId="1" xfId="2" applyFont="1" applyFill="1" applyBorder="1" applyAlignment="1" applyProtection="1">
      <alignment horizontal="center" vertical="center" shrinkToFit="1"/>
    </xf>
    <xf numFmtId="0" fontId="15" fillId="5" borderId="1" xfId="2" applyFont="1" applyFill="1" applyBorder="1" applyAlignment="1" applyProtection="1">
      <alignment horizontal="center" vertical="center" shrinkToFit="1"/>
    </xf>
    <xf numFmtId="0" fontId="15" fillId="5" borderId="1" xfId="2" applyFont="1" applyFill="1" applyBorder="1" applyAlignment="1" applyProtection="1">
      <alignment vertical="center" shrinkToFit="1"/>
    </xf>
    <xf numFmtId="0" fontId="24" fillId="5" borderId="0" xfId="2" applyFont="1" applyFill="1" applyAlignment="1" applyProtection="1">
      <alignment horizontal="right" vertical="center"/>
    </xf>
    <xf numFmtId="0" fontId="11" fillId="0" borderId="0" xfId="2" applyFont="1" applyProtection="1">
      <alignment vertical="center"/>
      <protection locked="0"/>
    </xf>
    <xf numFmtId="0" fontId="15" fillId="0" borderId="0" xfId="2" applyFont="1" applyProtection="1">
      <alignment vertical="center"/>
      <protection locked="0"/>
    </xf>
    <xf numFmtId="0" fontId="14" fillId="0" borderId="0" xfId="2" applyFont="1" applyAlignment="1" applyProtection="1">
      <alignment vertical="center"/>
      <protection locked="0"/>
    </xf>
    <xf numFmtId="0" fontId="14" fillId="0" borderId="0" xfId="2" applyFo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2" borderId="1" xfId="2" applyFont="1" applyFill="1" applyBorder="1" applyProtection="1">
      <alignment vertical="center"/>
      <protection locked="0"/>
    </xf>
    <xf numFmtId="0" fontId="11" fillId="0" borderId="0" xfId="2" applyFont="1" applyFill="1" applyBorder="1" applyProtection="1">
      <alignment vertical="center"/>
      <protection locked="0"/>
    </xf>
    <xf numFmtId="0" fontId="16" fillId="0" borderId="1" xfId="2" applyFont="1" applyBorder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12" fillId="0" borderId="0" xfId="2" applyFont="1" applyFill="1" applyProtection="1">
      <alignment vertical="center"/>
      <protection locked="0"/>
    </xf>
    <xf numFmtId="0" fontId="11" fillId="0" borderId="0" xfId="2" applyFont="1" applyFill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distributed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Protection="1">
      <alignment vertical="center"/>
      <protection locked="0"/>
    </xf>
    <xf numFmtId="0" fontId="16" fillId="0" borderId="1" xfId="2" applyFont="1" applyFill="1" applyBorder="1" applyAlignment="1" applyProtection="1">
      <alignment horizontal="center" vertical="center"/>
      <protection locked="0"/>
    </xf>
    <xf numFmtId="0" fontId="16" fillId="0" borderId="0" xfId="2" applyFont="1" applyProtection="1">
      <alignment vertical="center"/>
      <protection locked="0"/>
    </xf>
    <xf numFmtId="0" fontId="15" fillId="0" borderId="1" xfId="2" applyFont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Continuous" vertical="center"/>
      <protection locked="0"/>
    </xf>
    <xf numFmtId="0" fontId="15" fillId="0" borderId="1" xfId="2" applyFont="1" applyBorder="1" applyProtection="1">
      <alignment vertical="center"/>
      <protection locked="0"/>
    </xf>
    <xf numFmtId="0" fontId="11" fillId="0" borderId="0" xfId="2" applyFont="1" applyAlignment="1" applyProtection="1">
      <alignment horizontal="centerContinuous" vertical="center"/>
      <protection locked="0"/>
    </xf>
    <xf numFmtId="0" fontId="12" fillId="0" borderId="0" xfId="2" applyFont="1" applyProtection="1">
      <alignment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1" fillId="0" borderId="3" xfId="2" applyFont="1" applyBorder="1" applyAlignment="1" applyProtection="1">
      <alignment horizontal="center" vertical="center" shrinkToFit="1"/>
      <protection locked="0"/>
    </xf>
    <xf numFmtId="0" fontId="11" fillId="0" borderId="1" xfId="2" applyFont="1" applyBorder="1" applyAlignment="1" applyProtection="1">
      <alignment horizontal="center" vertical="center" shrinkToFit="1"/>
      <protection locked="0"/>
    </xf>
    <xf numFmtId="0" fontId="19" fillId="0" borderId="0" xfId="2" applyFont="1" applyProtection="1">
      <alignment vertical="center"/>
      <protection locked="0"/>
    </xf>
    <xf numFmtId="0" fontId="11" fillId="0" borderId="0" xfId="2" applyFont="1" applyAlignment="1" applyProtection="1">
      <alignment vertical="center" shrinkToFit="1"/>
      <protection locked="0"/>
    </xf>
    <xf numFmtId="0" fontId="15" fillId="0" borderId="0" xfId="2" applyFont="1" applyBorder="1" applyAlignment="1" applyProtection="1">
      <alignment horizontal="right" vertical="center" shrinkToFit="1"/>
      <protection locked="0"/>
    </xf>
    <xf numFmtId="0" fontId="11" fillId="0" borderId="0" xfId="2" applyFont="1" applyBorder="1" applyAlignment="1" applyProtection="1">
      <alignment vertical="center"/>
      <protection locked="0"/>
    </xf>
    <xf numFmtId="0" fontId="11" fillId="0" borderId="0" xfId="2" applyFont="1" applyBorder="1" applyAlignment="1" applyProtection="1">
      <alignment horizontal="center" vertical="center" shrinkToFit="1"/>
      <protection locked="0"/>
    </xf>
    <xf numFmtId="180" fontId="11" fillId="0" borderId="0" xfId="2" applyNumberFormat="1" applyFont="1" applyFill="1" applyBorder="1" applyProtection="1">
      <alignment vertical="center"/>
      <protection locked="0"/>
    </xf>
    <xf numFmtId="181" fontId="16" fillId="0" borderId="0" xfId="2" applyNumberFormat="1" applyFont="1" applyBorder="1" applyProtection="1">
      <alignment vertical="center"/>
      <protection locked="0"/>
    </xf>
    <xf numFmtId="0" fontId="11" fillId="0" borderId="0" xfId="2" applyFont="1" applyFill="1" applyBorder="1" applyAlignment="1" applyProtection="1">
      <alignment horizontal="right" vertical="center"/>
      <protection locked="0"/>
    </xf>
    <xf numFmtId="49" fontId="11" fillId="0" borderId="0" xfId="2" applyNumberFormat="1" applyFont="1" applyBorder="1" applyAlignment="1" applyProtection="1">
      <alignment horizontal="left" vertical="center"/>
      <protection locked="0"/>
    </xf>
    <xf numFmtId="49" fontId="11" fillId="0" borderId="0" xfId="2" applyNumberFormat="1" applyFont="1" applyBorder="1" applyProtection="1">
      <alignment vertical="center"/>
      <protection locked="0"/>
    </xf>
    <xf numFmtId="0" fontId="19" fillId="0" borderId="0" xfId="2" applyFont="1" applyBorder="1" applyProtection="1">
      <alignment vertical="center"/>
      <protection locked="0"/>
    </xf>
    <xf numFmtId="181" fontId="11" fillId="0" borderId="0" xfId="2" applyNumberFormat="1" applyFont="1" applyBorder="1" applyAlignment="1" applyProtection="1">
      <alignment horizontal="right" vertical="center"/>
      <protection locked="0"/>
    </xf>
    <xf numFmtId="49" fontId="11" fillId="0" borderId="0" xfId="2" applyNumberFormat="1" applyFont="1" applyFill="1" applyBorder="1" applyAlignment="1" applyProtection="1">
      <alignment horizontal="right" vertical="center"/>
      <protection locked="0"/>
    </xf>
    <xf numFmtId="0" fontId="11" fillId="0" borderId="0" xfId="2" applyNumberFormat="1" applyFont="1" applyBorder="1" applyAlignment="1" applyProtection="1">
      <alignment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182" fontId="11" fillId="0" borderId="0" xfId="2" applyNumberFormat="1" applyFont="1" applyBorder="1" applyAlignment="1" applyProtection="1">
      <alignment vertical="center" wrapText="1"/>
      <protection locked="0"/>
    </xf>
    <xf numFmtId="0" fontId="11" fillId="0" borderId="0" xfId="2" applyFont="1" applyAlignment="1" applyProtection="1">
      <alignment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0" fontId="32" fillId="0" borderId="0" xfId="2" applyFont="1" applyProtection="1">
      <alignment vertical="center"/>
      <protection locked="0"/>
    </xf>
    <xf numFmtId="0" fontId="19" fillId="0" borderId="4" xfId="2" applyFont="1" applyBorder="1" applyAlignment="1" applyProtection="1">
      <protection locked="0"/>
    </xf>
    <xf numFmtId="182" fontId="11" fillId="0" borderId="0" xfId="2" applyNumberFormat="1" applyFont="1" applyBorder="1" applyAlignment="1" applyProtection="1">
      <alignment vertical="center"/>
      <protection locked="0"/>
    </xf>
    <xf numFmtId="176" fontId="15" fillId="0" borderId="2" xfId="2" applyNumberFormat="1" applyFont="1" applyBorder="1" applyAlignment="1" applyProtection="1">
      <alignment horizontal="center" vertical="center"/>
      <protection locked="0"/>
    </xf>
    <xf numFmtId="182" fontId="11" fillId="0" borderId="5" xfId="2" applyNumberFormat="1" applyFont="1" applyBorder="1" applyAlignment="1" applyProtection="1">
      <alignment horizontal="center" vertical="center"/>
      <protection locked="0"/>
    </xf>
    <xf numFmtId="176" fontId="15" fillId="0" borderId="3" xfId="2" applyNumberFormat="1" applyFont="1" applyBorder="1" applyAlignment="1" applyProtection="1">
      <alignment horizontal="center" vertical="center"/>
      <protection locked="0"/>
    </xf>
    <xf numFmtId="176" fontId="15" fillId="0" borderId="1" xfId="2" applyNumberFormat="1" applyFont="1" applyBorder="1" applyAlignment="1" applyProtection="1">
      <alignment horizontal="center" vertical="center"/>
      <protection locked="0"/>
    </xf>
    <xf numFmtId="177" fontId="15" fillId="0" borderId="1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176" fontId="15" fillId="0" borderId="1" xfId="2" applyNumberFormat="1" applyFont="1" applyFill="1" applyBorder="1" applyAlignment="1" applyProtection="1">
      <alignment horizontal="center" vertical="center"/>
      <protection locked="0"/>
    </xf>
    <xf numFmtId="177" fontId="15" fillId="0" borderId="1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5" fillId="0" borderId="0" xfId="0" applyFont="1" applyProtection="1">
      <protection locked="0"/>
    </xf>
    <xf numFmtId="0" fontId="21" fillId="0" borderId="0" xfId="2" applyFont="1" applyAlignment="1" applyProtection="1">
      <alignment horizontal="left" vertical="center"/>
      <protection locked="0"/>
    </xf>
    <xf numFmtId="0" fontId="11" fillId="2" borderId="1" xfId="2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right" vertical="center"/>
      <protection locked="0"/>
    </xf>
    <xf numFmtId="0" fontId="11" fillId="0" borderId="0" xfId="2" applyFont="1" applyBorder="1" applyAlignment="1" applyProtection="1">
      <alignment horizontal="left" vertical="center"/>
      <protection locked="0"/>
    </xf>
    <xf numFmtId="0" fontId="11" fillId="0" borderId="0" xfId="2" applyFont="1" applyBorder="1" applyAlignment="1" applyProtection="1">
      <alignment horizontal="right" vertical="center"/>
      <protection locked="0"/>
    </xf>
    <xf numFmtId="179" fontId="11" fillId="0" borderId="1" xfId="2" applyNumberFormat="1" applyFont="1" applyBorder="1" applyAlignment="1" applyProtection="1">
      <alignment horizontal="center" vertical="center"/>
    </xf>
    <xf numFmtId="0" fontId="19" fillId="0" borderId="0" xfId="2" applyFont="1" applyFill="1" applyProtection="1">
      <alignment vertical="center"/>
      <protection locked="0"/>
    </xf>
    <xf numFmtId="0" fontId="15" fillId="0" borderId="2" xfId="2" applyFont="1" applyBorder="1" applyAlignment="1" applyProtection="1">
      <alignment horizontal="center" vertical="center" shrinkToFit="1"/>
      <protection locked="0"/>
    </xf>
    <xf numFmtId="0" fontId="11" fillId="0" borderId="2" xfId="2" applyFont="1" applyBorder="1" applyAlignment="1" applyProtection="1">
      <alignment horizontal="center" vertical="center" shrinkToFit="1"/>
      <protection locked="0"/>
    </xf>
    <xf numFmtId="179" fontId="11" fillId="0" borderId="1" xfId="2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top"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183" fontId="11" fillId="3" borderId="1" xfId="2" applyNumberFormat="1" applyFont="1" applyFill="1" applyBorder="1" applyAlignment="1" applyProtection="1">
      <alignment horizontal="center" vertical="center"/>
      <protection locked="0"/>
    </xf>
    <xf numFmtId="183" fontId="11" fillId="3" borderId="1" xfId="2" applyNumberFormat="1" applyFont="1" applyFill="1" applyBorder="1" applyAlignment="1" applyProtection="1">
      <alignment horizontal="center" vertical="center"/>
    </xf>
    <xf numFmtId="0" fontId="11" fillId="3" borderId="1" xfId="2" applyFont="1" applyFill="1" applyBorder="1" applyAlignment="1" applyProtection="1">
      <alignment horizontal="center" vertical="center"/>
    </xf>
    <xf numFmtId="0" fontId="15" fillId="4" borderId="8" xfId="2" applyFont="1" applyFill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center"/>
    </xf>
    <xf numFmtId="0" fontId="11" fillId="0" borderId="0" xfId="2" applyFont="1" applyAlignment="1" applyProtection="1">
      <alignment horizontal="right" vertical="center"/>
    </xf>
    <xf numFmtId="0" fontId="11" fillId="0" borderId="0" xfId="2" applyFont="1" applyBorder="1" applyAlignment="1" applyProtection="1">
      <alignment horizontal="right" vertical="center"/>
    </xf>
    <xf numFmtId="0" fontId="11" fillId="2" borderId="1" xfId="2" applyFont="1" applyFill="1" applyBorder="1" applyAlignment="1" applyProtection="1">
      <alignment horizontal="center" vertical="center"/>
      <protection locked="0"/>
    </xf>
    <xf numFmtId="0" fontId="11" fillId="5" borderId="0" xfId="2" applyFont="1" applyFill="1" applyBorder="1" applyAlignment="1" applyProtection="1">
      <alignment horizontal="left" vertical="center"/>
    </xf>
    <xf numFmtId="178" fontId="11" fillId="5" borderId="29" xfId="2" applyNumberFormat="1" applyFont="1" applyFill="1" applyBorder="1" applyAlignment="1" applyProtection="1">
      <alignment horizontal="center" vertical="center"/>
    </xf>
    <xf numFmtId="0" fontId="11" fillId="5" borderId="0" xfId="2" applyFont="1" applyFill="1" applyBorder="1" applyAlignment="1" applyProtection="1">
      <alignment horizontal="right" vertical="center"/>
    </xf>
    <xf numFmtId="0" fontId="12" fillId="5" borderId="23" xfId="2" applyFont="1" applyFill="1" applyBorder="1" applyAlignment="1" applyProtection="1">
      <alignment horizontal="center" vertical="center"/>
    </xf>
    <xf numFmtId="0" fontId="11" fillId="3" borderId="1" xfId="2" applyFont="1" applyFill="1" applyBorder="1" applyAlignment="1" applyProtection="1">
      <alignment horizontal="center" vertical="center"/>
      <protection locked="0"/>
    </xf>
    <xf numFmtId="0" fontId="11" fillId="5" borderId="0" xfId="2" applyFont="1" applyFill="1" applyBorder="1" applyAlignment="1" applyProtection="1">
      <alignment horizontal="center" vertical="center"/>
    </xf>
    <xf numFmtId="0" fontId="12" fillId="3" borderId="1" xfId="2" applyFont="1" applyFill="1" applyBorder="1" applyProtection="1">
      <alignment vertical="center"/>
    </xf>
    <xf numFmtId="179" fontId="11" fillId="5" borderId="1" xfId="2" applyNumberFormat="1" applyFont="1" applyFill="1" applyBorder="1" applyAlignment="1" applyProtection="1">
      <alignment horizontal="center" vertical="center"/>
    </xf>
    <xf numFmtId="178" fontId="11" fillId="0" borderId="1" xfId="2" applyNumberFormat="1" applyFont="1" applyBorder="1" applyAlignment="1" applyProtection="1">
      <alignment vertical="center"/>
      <protection locked="0"/>
    </xf>
    <xf numFmtId="178" fontId="11" fillId="0" borderId="1" xfId="2" applyNumberFormat="1" applyFont="1" applyBorder="1" applyAlignment="1" applyProtection="1">
      <alignment vertical="center"/>
    </xf>
    <xf numFmtId="0" fontId="9" fillId="0" borderId="0" xfId="2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  <protection locked="0"/>
    </xf>
    <xf numFmtId="0" fontId="12" fillId="0" borderId="1" xfId="2" applyFont="1" applyBorder="1" applyAlignment="1" applyProtection="1">
      <alignment horizontal="center" vertical="center"/>
    </xf>
    <xf numFmtId="0" fontId="11" fillId="2" borderId="1" xfId="2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/>
    </xf>
    <xf numFmtId="185" fontId="11" fillId="0" borderId="28" xfId="2" applyNumberFormat="1" applyFont="1" applyBorder="1" applyAlignment="1" applyProtection="1">
      <alignment horizontal="center" vertical="center"/>
    </xf>
    <xf numFmtId="185" fontId="11" fillId="0" borderId="3" xfId="2" applyNumberFormat="1" applyFont="1" applyBorder="1" applyAlignment="1" applyProtection="1">
      <alignment horizontal="center" vertical="center"/>
    </xf>
    <xf numFmtId="0" fontId="11" fillId="0" borderId="0" xfId="2" applyFont="1" applyAlignment="1" applyProtection="1">
      <alignment horizontal="center" vertical="center"/>
    </xf>
    <xf numFmtId="0" fontId="30" fillId="0" borderId="0" xfId="2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distributed"/>
    </xf>
    <xf numFmtId="0" fontId="24" fillId="2" borderId="4" xfId="2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distributed"/>
    </xf>
    <xf numFmtId="0" fontId="24" fillId="2" borderId="9" xfId="2" applyFont="1" applyFill="1" applyBorder="1" applyAlignment="1" applyProtection="1">
      <alignment horizontal="center" vertical="center"/>
      <protection locked="0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176" fontId="11" fillId="2" borderId="1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</xf>
    <xf numFmtId="0" fontId="15" fillId="0" borderId="3" xfId="2" applyFont="1" applyBorder="1" applyAlignment="1" applyProtection="1">
      <alignment horizontal="left" vertical="center" shrinkToFit="1"/>
    </xf>
    <xf numFmtId="0" fontId="15" fillId="0" borderId="1" xfId="2" applyFont="1" applyBorder="1" applyAlignment="1" applyProtection="1">
      <alignment horizontal="left" vertical="center" shrinkToFit="1"/>
    </xf>
    <xf numFmtId="0" fontId="11" fillId="0" borderId="0" xfId="2" applyFont="1" applyAlignment="1" applyProtection="1">
      <alignment horizontal="right" vertical="center"/>
    </xf>
    <xf numFmtId="0" fontId="11" fillId="0" borderId="4" xfId="2" applyFont="1" applyBorder="1" applyAlignment="1" applyProtection="1">
      <alignment horizontal="center" vertical="center" shrinkToFit="1"/>
    </xf>
    <xf numFmtId="0" fontId="11" fillId="0" borderId="29" xfId="2" applyFont="1" applyBorder="1" applyAlignment="1" applyProtection="1">
      <alignment horizontal="center" vertical="center"/>
    </xf>
    <xf numFmtId="176" fontId="11" fillId="0" borderId="1" xfId="2" applyNumberFormat="1" applyFont="1" applyBorder="1" applyAlignment="1" applyProtection="1">
      <alignment horizontal="center" vertical="center"/>
    </xf>
    <xf numFmtId="0" fontId="15" fillId="4" borderId="8" xfId="2" applyFont="1" applyFill="1" applyBorder="1" applyAlignment="1" applyProtection="1">
      <alignment horizontal="center" vertical="center"/>
    </xf>
    <xf numFmtId="0" fontId="15" fillId="4" borderId="6" xfId="2" applyFont="1" applyFill="1" applyBorder="1" applyAlignment="1" applyProtection="1">
      <alignment horizontal="center" vertical="center"/>
    </xf>
    <xf numFmtId="0" fontId="15" fillId="4" borderId="7" xfId="2" applyFont="1" applyFill="1" applyBorder="1" applyAlignment="1" applyProtection="1">
      <alignment horizontal="center" vertical="center"/>
    </xf>
    <xf numFmtId="0" fontId="26" fillId="0" borderId="0" xfId="2" applyFont="1" applyAlignment="1" applyProtection="1">
      <alignment horizontal="center"/>
    </xf>
    <xf numFmtId="0" fontId="11" fillId="0" borderId="0" xfId="2" applyFont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top" wrapText="1"/>
    </xf>
    <xf numFmtId="0" fontId="12" fillId="0" borderId="21" xfId="0" applyFont="1" applyBorder="1" applyAlignment="1" applyProtection="1">
      <alignment horizontal="left" vertical="top" wrapText="1"/>
    </xf>
    <xf numFmtId="0" fontId="12" fillId="0" borderId="22" xfId="0" applyFont="1" applyBorder="1" applyAlignment="1" applyProtection="1">
      <alignment horizontal="left" vertical="top" wrapText="1"/>
    </xf>
    <xf numFmtId="0" fontId="12" fillId="0" borderId="23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24" xfId="0" applyFont="1" applyBorder="1" applyAlignment="1" applyProtection="1">
      <alignment horizontal="left" vertical="top" wrapText="1"/>
    </xf>
    <xf numFmtId="0" fontId="12" fillId="0" borderId="25" xfId="0" applyFont="1" applyBorder="1" applyAlignment="1" applyProtection="1">
      <alignment horizontal="left" vertical="top" wrapText="1"/>
    </xf>
    <xf numFmtId="0" fontId="12" fillId="0" borderId="26" xfId="0" applyFont="1" applyBorder="1" applyAlignment="1" applyProtection="1">
      <alignment horizontal="left" vertical="top" wrapText="1"/>
    </xf>
    <xf numFmtId="0" fontId="12" fillId="0" borderId="27" xfId="0" applyFont="1" applyBorder="1" applyAlignment="1" applyProtection="1">
      <alignment horizontal="left" vertical="top" wrapText="1"/>
    </xf>
    <xf numFmtId="179" fontId="15" fillId="0" borderId="10" xfId="2" applyNumberFormat="1" applyFont="1" applyBorder="1" applyAlignment="1" applyProtection="1">
      <alignment horizontal="center" vertical="center"/>
    </xf>
    <xf numFmtId="0" fontId="11" fillId="0" borderId="19" xfId="0" applyFont="1" applyBorder="1" applyProtection="1"/>
    <xf numFmtId="0" fontId="11" fillId="0" borderId="0" xfId="2" applyFont="1" applyBorder="1" applyAlignment="1" applyProtection="1">
      <alignment horizontal="right" vertical="center"/>
    </xf>
    <xf numFmtId="0" fontId="12" fillId="0" borderId="1" xfId="2" applyFont="1" applyBorder="1" applyAlignment="1" applyProtection="1">
      <alignment horizontal="center" vertical="center" shrinkToFit="1"/>
    </xf>
    <xf numFmtId="0" fontId="12" fillId="0" borderId="10" xfId="2" applyFont="1" applyBorder="1" applyAlignment="1" applyProtection="1">
      <alignment horizontal="center" vertical="center" shrinkToFit="1"/>
    </xf>
    <xf numFmtId="186" fontId="11" fillId="0" borderId="11" xfId="2" applyNumberFormat="1" applyFont="1" applyBorder="1" applyAlignment="1" applyProtection="1">
      <alignment horizontal="center" vertical="center"/>
    </xf>
    <xf numFmtId="186" fontId="11" fillId="0" borderId="12" xfId="2" applyNumberFormat="1" applyFont="1" applyBorder="1" applyAlignment="1" applyProtection="1">
      <alignment horizontal="center" vertical="center"/>
    </xf>
    <xf numFmtId="186" fontId="11" fillId="0" borderId="13" xfId="2" applyNumberFormat="1" applyFont="1" applyBorder="1" applyAlignment="1" applyProtection="1">
      <alignment horizontal="center" vertical="center"/>
    </xf>
    <xf numFmtId="186" fontId="11" fillId="0" borderId="14" xfId="2" applyNumberFormat="1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1" fillId="0" borderId="16" xfId="0" applyFont="1" applyBorder="1" applyProtection="1"/>
    <xf numFmtId="179" fontId="15" fillId="0" borderId="17" xfId="2" applyNumberFormat="1" applyFont="1" applyBorder="1" applyAlignment="1" applyProtection="1">
      <alignment horizontal="center" vertical="center"/>
    </xf>
    <xf numFmtId="0" fontId="11" fillId="0" borderId="18" xfId="0" applyFont="1" applyBorder="1" applyProtection="1"/>
    <xf numFmtId="179" fontId="15" fillId="0" borderId="10" xfId="2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179" fontId="15" fillId="0" borderId="10" xfId="2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Protection="1">
      <protection locked="0"/>
    </xf>
    <xf numFmtId="0" fontId="15" fillId="0" borderId="21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179" fontId="15" fillId="0" borderId="10" xfId="2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left" vertical="top" wrapText="1"/>
      <protection locked="0"/>
    </xf>
    <xf numFmtId="0" fontId="12" fillId="0" borderId="21" xfId="0" applyFont="1" applyBorder="1" applyAlignment="1" applyProtection="1">
      <alignment horizontal="left" vertical="top" wrapText="1"/>
      <protection locked="0"/>
    </xf>
    <xf numFmtId="0" fontId="12" fillId="0" borderId="22" xfId="0" applyFont="1" applyBorder="1" applyAlignment="1" applyProtection="1">
      <alignment horizontal="left" vertical="top" wrapText="1"/>
      <protection locked="0"/>
    </xf>
    <xf numFmtId="0" fontId="12" fillId="0" borderId="23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 applyProtection="1">
      <alignment horizontal="left" vertical="top" wrapText="1"/>
      <protection locked="0"/>
    </xf>
    <xf numFmtId="0" fontId="12" fillId="0" borderId="27" xfId="0" applyFont="1" applyBorder="1" applyAlignment="1" applyProtection="1">
      <alignment horizontal="left" vertical="top" wrapText="1"/>
      <protection locked="0"/>
    </xf>
    <xf numFmtId="0" fontId="11" fillId="0" borderId="0" xfId="2" applyFont="1" applyBorder="1" applyAlignment="1" applyProtection="1">
      <alignment horizontal="right" vertical="center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186" fontId="11" fillId="0" borderId="11" xfId="2" applyNumberFormat="1" applyFont="1" applyBorder="1" applyAlignment="1" applyProtection="1">
      <alignment horizontal="center" vertical="center"/>
      <protection locked="0"/>
    </xf>
    <xf numFmtId="186" fontId="11" fillId="0" borderId="12" xfId="2" applyNumberFormat="1" applyFont="1" applyBorder="1" applyAlignment="1" applyProtection="1">
      <alignment horizontal="center" vertical="center"/>
      <protection locked="0"/>
    </xf>
    <xf numFmtId="186" fontId="11" fillId="0" borderId="13" xfId="2" applyNumberFormat="1" applyFont="1" applyBorder="1" applyAlignment="1" applyProtection="1">
      <alignment horizontal="center" vertical="center"/>
      <protection locked="0"/>
    </xf>
    <xf numFmtId="186" fontId="11" fillId="0" borderId="14" xfId="2" applyNumberFormat="1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0" fontId="11" fillId="0" borderId="16" xfId="0" applyFont="1" applyBorder="1" applyProtection="1">
      <protection locked="0"/>
    </xf>
    <xf numFmtId="179" fontId="15" fillId="0" borderId="17" xfId="2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Protection="1">
      <protection locked="0"/>
    </xf>
    <xf numFmtId="0" fontId="26" fillId="0" borderId="0" xfId="2" applyFont="1" applyAlignment="1" applyProtection="1">
      <alignment horizontal="center"/>
      <protection locked="0"/>
    </xf>
    <xf numFmtId="0" fontId="11" fillId="0" borderId="0" xfId="2" applyFont="1" applyBorder="1" applyAlignment="1" applyProtection="1">
      <alignment horizontal="left" vertical="center"/>
      <protection locked="0"/>
    </xf>
    <xf numFmtId="0" fontId="15" fillId="0" borderId="1" xfId="2" applyFont="1" applyBorder="1" applyAlignment="1" applyProtection="1">
      <alignment horizontal="left" vertical="center" shrinkToFit="1"/>
      <protection locked="0"/>
    </xf>
    <xf numFmtId="0" fontId="11" fillId="0" borderId="0" xfId="2" applyFont="1" applyAlignment="1" applyProtection="1">
      <alignment horizontal="right" vertical="center"/>
      <protection locked="0"/>
    </xf>
    <xf numFmtId="0" fontId="11" fillId="0" borderId="4" xfId="2" applyFont="1" applyBorder="1" applyAlignment="1" applyProtection="1">
      <alignment horizontal="center" vertical="center" shrinkToFit="1"/>
      <protection locked="0"/>
    </xf>
    <xf numFmtId="0" fontId="11" fillId="0" borderId="29" xfId="2" applyFont="1" applyBorder="1" applyAlignment="1" applyProtection="1">
      <alignment horizontal="center" vertical="center"/>
      <protection locked="0"/>
    </xf>
    <xf numFmtId="176" fontId="11" fillId="0" borderId="1" xfId="2" applyNumberFormat="1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3" xfId="2" applyFont="1" applyBorder="1" applyAlignment="1" applyProtection="1">
      <alignment horizontal="left" vertical="center" shrinkToFit="1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30" fillId="0" borderId="0" xfId="2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distributed"/>
      <protection locked="0"/>
    </xf>
    <xf numFmtId="0" fontId="11" fillId="0" borderId="9" xfId="0" applyFont="1" applyBorder="1" applyAlignment="1" applyProtection="1">
      <alignment horizontal="distributed"/>
      <protection locked="0"/>
    </xf>
    <xf numFmtId="185" fontId="11" fillId="0" borderId="28" xfId="2" applyNumberFormat="1" applyFont="1" applyBorder="1" applyAlignment="1" applyProtection="1">
      <alignment horizontal="center" vertical="center"/>
      <protection locked="0"/>
    </xf>
    <xf numFmtId="185" fontId="11" fillId="0" borderId="3" xfId="2" applyNumberFormat="1" applyFont="1" applyBorder="1" applyAlignment="1" applyProtection="1">
      <alignment horizontal="center" vertical="center"/>
      <protection locked="0"/>
    </xf>
    <xf numFmtId="0" fontId="30" fillId="5" borderId="0" xfId="2" applyFont="1" applyFill="1" applyBorder="1" applyAlignment="1" applyProtection="1">
      <alignment horizontal="center" vertical="center"/>
    </xf>
    <xf numFmtId="0" fontId="11" fillId="5" borderId="4" xfId="1" applyFont="1" applyFill="1" applyBorder="1" applyAlignment="1" applyProtection="1">
      <alignment horizontal="distributed"/>
    </xf>
    <xf numFmtId="0" fontId="11" fillId="3" borderId="4" xfId="2" applyFont="1" applyFill="1" applyBorder="1" applyAlignment="1" applyProtection="1">
      <alignment horizontal="center" vertical="center"/>
      <protection locked="0"/>
    </xf>
    <xf numFmtId="0" fontId="11" fillId="5" borderId="9" xfId="1" applyFont="1" applyFill="1" applyBorder="1" applyAlignment="1" applyProtection="1">
      <alignment horizontal="distributed"/>
    </xf>
    <xf numFmtId="0" fontId="11" fillId="3" borderId="9" xfId="2" applyFont="1" applyFill="1" applyBorder="1" applyAlignment="1" applyProtection="1">
      <alignment horizontal="center" vertical="center"/>
      <protection locked="0"/>
    </xf>
    <xf numFmtId="0" fontId="12" fillId="5" borderId="0" xfId="2" applyFont="1" applyFill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/>
    </xf>
    <xf numFmtId="0" fontId="11" fillId="7" borderId="1" xfId="2" applyFont="1" applyFill="1" applyBorder="1" applyAlignment="1" applyProtection="1">
      <alignment horizontal="center" vertical="center"/>
    </xf>
    <xf numFmtId="0" fontId="11" fillId="5" borderId="0" xfId="2" applyFont="1" applyFill="1" applyBorder="1" applyAlignment="1" applyProtection="1">
      <alignment horizontal="left" vertical="center"/>
    </xf>
    <xf numFmtId="0" fontId="11" fillId="7" borderId="1" xfId="2" applyFont="1" applyFill="1" applyBorder="1" applyAlignment="1" applyProtection="1">
      <alignment horizontal="center" vertical="center" wrapText="1"/>
    </xf>
    <xf numFmtId="0" fontId="11" fillId="7" borderId="30" xfId="2" applyFont="1" applyFill="1" applyBorder="1" applyAlignment="1" applyProtection="1">
      <alignment horizontal="center" vertical="center" shrinkToFit="1"/>
    </xf>
    <xf numFmtId="0" fontId="11" fillId="7" borderId="32" xfId="2" applyFont="1" applyFill="1" applyBorder="1" applyAlignment="1" applyProtection="1">
      <alignment horizontal="center" vertical="center" shrinkToFit="1"/>
    </xf>
    <xf numFmtId="0" fontId="11" fillId="7" borderId="28" xfId="2" applyFont="1" applyFill="1" applyBorder="1" applyAlignment="1" applyProtection="1">
      <alignment horizontal="center" vertical="center"/>
    </xf>
    <xf numFmtId="0" fontId="11" fillId="7" borderId="3" xfId="2" applyFont="1" applyFill="1" applyBorder="1" applyAlignment="1" applyProtection="1">
      <alignment horizontal="center" vertical="center"/>
    </xf>
    <xf numFmtId="0" fontId="11" fillId="7" borderId="30" xfId="2" applyFont="1" applyFill="1" applyBorder="1" applyAlignment="1" applyProtection="1">
      <alignment horizontal="center" vertical="center"/>
    </xf>
    <xf numFmtId="0" fontId="11" fillId="7" borderId="31" xfId="2" applyFont="1" applyFill="1" applyBorder="1" applyAlignment="1" applyProtection="1">
      <alignment horizontal="center" vertical="center"/>
    </xf>
    <xf numFmtId="0" fontId="11" fillId="7" borderId="32" xfId="2" applyFont="1" applyFill="1" applyBorder="1" applyAlignment="1" applyProtection="1">
      <alignment horizontal="center" vertical="center"/>
    </xf>
    <xf numFmtId="0" fontId="11" fillId="7" borderId="33" xfId="2" applyFont="1" applyFill="1" applyBorder="1" applyAlignment="1" applyProtection="1">
      <alignment horizontal="center" vertical="center"/>
    </xf>
    <xf numFmtId="0" fontId="11" fillId="7" borderId="0" xfId="2" applyFont="1" applyFill="1" applyBorder="1" applyAlignment="1" applyProtection="1">
      <alignment horizontal="center" vertical="center"/>
    </xf>
    <xf numFmtId="0" fontId="11" fillId="7" borderId="29" xfId="2" applyFont="1" applyFill="1" applyBorder="1" applyAlignment="1" applyProtection="1">
      <alignment horizontal="center" vertical="center"/>
    </xf>
    <xf numFmtId="0" fontId="11" fillId="7" borderId="34" xfId="2" applyFont="1" applyFill="1" applyBorder="1" applyAlignment="1" applyProtection="1">
      <alignment horizontal="center" vertical="center"/>
    </xf>
    <xf numFmtId="0" fontId="11" fillId="7" borderId="4" xfId="2" applyFont="1" applyFill="1" applyBorder="1" applyAlignment="1" applyProtection="1">
      <alignment horizontal="center" vertical="center"/>
    </xf>
    <xf numFmtId="0" fontId="11" fillId="7" borderId="35" xfId="2" applyFont="1" applyFill="1" applyBorder="1" applyAlignment="1" applyProtection="1">
      <alignment horizontal="center" vertical="center"/>
    </xf>
    <xf numFmtId="0" fontId="11" fillId="7" borderId="30" xfId="2" applyFont="1" applyFill="1" applyBorder="1" applyAlignment="1" applyProtection="1">
      <alignment horizontal="center" vertical="center" wrapText="1"/>
    </xf>
    <xf numFmtId="0" fontId="11" fillId="7" borderId="32" xfId="0" applyFont="1" applyFill="1" applyBorder="1" applyProtection="1"/>
    <xf numFmtId="0" fontId="11" fillId="7" borderId="33" xfId="0" applyFont="1" applyFill="1" applyBorder="1" applyProtection="1"/>
    <xf numFmtId="0" fontId="11" fillId="7" borderId="29" xfId="0" applyFont="1" applyFill="1" applyBorder="1" applyProtection="1"/>
    <xf numFmtId="0" fontId="11" fillId="7" borderId="34" xfId="0" applyFont="1" applyFill="1" applyBorder="1" applyProtection="1"/>
    <xf numFmtId="0" fontId="11" fillId="7" borderId="35" xfId="0" applyFont="1" applyFill="1" applyBorder="1" applyProtection="1"/>
    <xf numFmtId="0" fontId="11" fillId="7" borderId="34" xfId="2" applyFont="1" applyFill="1" applyBorder="1" applyAlignment="1" applyProtection="1">
      <alignment horizontal="center" vertical="center" shrinkToFit="1"/>
    </xf>
    <xf numFmtId="0" fontId="11" fillId="7" borderId="35" xfId="2" applyFont="1" applyFill="1" applyBorder="1" applyAlignment="1" applyProtection="1">
      <alignment horizontal="center" vertical="center" shrinkToFit="1"/>
    </xf>
    <xf numFmtId="0" fontId="16" fillId="5" borderId="1" xfId="2" applyFont="1" applyFill="1" applyBorder="1" applyAlignment="1" applyProtection="1">
      <alignment horizontal="center" vertical="center" wrapText="1"/>
    </xf>
    <xf numFmtId="176" fontId="11" fillId="3" borderId="1" xfId="2" applyNumberFormat="1" applyFont="1" applyFill="1" applyBorder="1" applyAlignment="1" applyProtection="1">
      <alignment horizontal="center" vertical="center"/>
      <protection locked="0"/>
    </xf>
    <xf numFmtId="178" fontId="11" fillId="5" borderId="30" xfId="2" applyNumberFormat="1" applyFont="1" applyFill="1" applyBorder="1" applyAlignment="1" applyProtection="1">
      <alignment horizontal="center" vertical="center"/>
    </xf>
    <xf numFmtId="178" fontId="11" fillId="5" borderId="32" xfId="2" applyNumberFormat="1" applyFont="1" applyFill="1" applyBorder="1" applyAlignment="1" applyProtection="1">
      <alignment horizontal="center" vertical="center"/>
    </xf>
    <xf numFmtId="178" fontId="11" fillId="5" borderId="33" xfId="2" applyNumberFormat="1" applyFont="1" applyFill="1" applyBorder="1" applyAlignment="1" applyProtection="1">
      <alignment horizontal="center" vertical="center"/>
    </xf>
    <xf numFmtId="178" fontId="11" fillId="5" borderId="29" xfId="2" applyNumberFormat="1" applyFont="1" applyFill="1" applyBorder="1" applyAlignment="1" applyProtection="1">
      <alignment horizontal="center" vertical="center"/>
    </xf>
    <xf numFmtId="178" fontId="11" fillId="5" borderId="34" xfId="2" applyNumberFormat="1" applyFont="1" applyFill="1" applyBorder="1" applyAlignment="1" applyProtection="1">
      <alignment horizontal="center" vertical="center"/>
    </xf>
    <xf numFmtId="178" fontId="11" fillId="5" borderId="35" xfId="2" applyNumberFormat="1" applyFont="1" applyFill="1" applyBorder="1" applyAlignment="1" applyProtection="1">
      <alignment horizontal="center" vertical="center"/>
    </xf>
    <xf numFmtId="0" fontId="11" fillId="5" borderId="10" xfId="2" applyFont="1" applyFill="1" applyBorder="1" applyAlignment="1" applyProtection="1">
      <alignment horizontal="center" vertical="center"/>
    </xf>
    <xf numFmtId="184" fontId="11" fillId="5" borderId="19" xfId="2" applyNumberFormat="1" applyFont="1" applyFill="1" applyBorder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179" fontId="11" fillId="5" borderId="19" xfId="2" applyNumberFormat="1" applyFont="1" applyFill="1" applyBorder="1" applyAlignment="1" applyProtection="1">
      <alignment horizontal="center" vertical="center"/>
    </xf>
    <xf numFmtId="0" fontId="11" fillId="5" borderId="0" xfId="2" applyFont="1" applyFill="1" applyBorder="1" applyAlignment="1" applyProtection="1">
      <alignment vertical="center"/>
    </xf>
    <xf numFmtId="0" fontId="11" fillId="5" borderId="29" xfId="2" applyFont="1" applyFill="1" applyBorder="1" applyAlignment="1" applyProtection="1">
      <alignment vertical="center"/>
    </xf>
    <xf numFmtId="0" fontId="12" fillId="5" borderId="23" xfId="2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wrapText="1"/>
    </xf>
    <xf numFmtId="0" fontId="11" fillId="0" borderId="24" xfId="0" applyFont="1" applyBorder="1" applyAlignment="1" applyProtection="1">
      <alignment horizontal="left" wrapText="1"/>
    </xf>
    <xf numFmtId="0" fontId="12" fillId="5" borderId="30" xfId="2" applyFont="1" applyFill="1" applyBorder="1" applyAlignment="1" applyProtection="1">
      <alignment horizontal="center" vertical="center" shrinkToFit="1"/>
    </xf>
    <xf numFmtId="0" fontId="11" fillId="0" borderId="31" xfId="0" applyFont="1" applyBorder="1" applyProtection="1"/>
    <xf numFmtId="0" fontId="11" fillId="0" borderId="41" xfId="0" applyFont="1" applyBorder="1" applyProtection="1"/>
    <xf numFmtId="0" fontId="11" fillId="0" borderId="34" xfId="0" applyFont="1" applyBorder="1" applyProtection="1"/>
    <xf numFmtId="0" fontId="11" fillId="0" borderId="4" xfId="0" applyFont="1" applyBorder="1" applyProtection="1"/>
    <xf numFmtId="0" fontId="11" fillId="0" borderId="42" xfId="0" applyFont="1" applyBorder="1" applyProtection="1"/>
    <xf numFmtId="182" fontId="11" fillId="5" borderId="43" xfId="2" applyNumberFormat="1" applyFont="1" applyFill="1" applyBorder="1" applyAlignment="1" applyProtection="1">
      <alignment horizontal="center" vertical="center"/>
    </xf>
    <xf numFmtId="0" fontId="11" fillId="0" borderId="44" xfId="0" applyFont="1" applyBorder="1" applyProtection="1"/>
    <xf numFmtId="0" fontId="11" fillId="0" borderId="45" xfId="0" applyFont="1" applyBorder="1" applyProtection="1"/>
    <xf numFmtId="0" fontId="11" fillId="0" borderId="46" xfId="0" applyFont="1" applyBorder="1" applyProtection="1"/>
    <xf numFmtId="0" fontId="12" fillId="5" borderId="23" xfId="2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12" fillId="0" borderId="24" xfId="0" applyFont="1" applyBorder="1" applyProtection="1"/>
    <xf numFmtId="0" fontId="12" fillId="5" borderId="10" xfId="2" applyFont="1" applyFill="1" applyBorder="1" applyAlignment="1" applyProtection="1">
      <alignment horizontal="center" vertical="center"/>
    </xf>
    <xf numFmtId="0" fontId="11" fillId="3" borderId="1" xfId="2" applyFont="1" applyFill="1" applyBorder="1" applyAlignment="1" applyProtection="1">
      <alignment horizontal="center" vertical="center"/>
      <protection locked="0"/>
    </xf>
    <xf numFmtId="0" fontId="11" fillId="5" borderId="0" xfId="2" applyFont="1" applyFill="1" applyBorder="1" applyAlignment="1" applyProtection="1">
      <alignment horizontal="center" vertical="center"/>
    </xf>
    <xf numFmtId="185" fontId="11" fillId="5" borderId="28" xfId="2" applyNumberFormat="1" applyFont="1" applyFill="1" applyBorder="1" applyAlignment="1" applyProtection="1">
      <alignment horizontal="center" vertical="center"/>
    </xf>
    <xf numFmtId="185" fontId="11" fillId="5" borderId="3" xfId="2" applyNumberFormat="1" applyFont="1" applyFill="1" applyBorder="1" applyAlignment="1" applyProtection="1">
      <alignment horizontal="center" vertical="center"/>
    </xf>
    <xf numFmtId="0" fontId="15" fillId="5" borderId="15" xfId="2" applyFont="1" applyFill="1" applyBorder="1" applyAlignment="1" applyProtection="1">
      <alignment horizontal="center" vertical="center"/>
    </xf>
    <xf numFmtId="0" fontId="15" fillId="5" borderId="16" xfId="2" applyFont="1" applyFill="1" applyBorder="1" applyAlignment="1" applyProtection="1">
      <alignment horizontal="center" vertical="center"/>
    </xf>
    <xf numFmtId="0" fontId="15" fillId="5" borderId="34" xfId="2" applyFont="1" applyFill="1" applyBorder="1" applyAlignment="1" applyProtection="1">
      <alignment horizontal="left" vertical="center" shrinkToFit="1"/>
    </xf>
    <xf numFmtId="0" fontId="15" fillId="5" borderId="35" xfId="2" applyFont="1" applyFill="1" applyBorder="1" applyAlignment="1" applyProtection="1">
      <alignment horizontal="left" vertical="center" shrinkToFit="1"/>
    </xf>
    <xf numFmtId="0" fontId="15" fillId="5" borderId="10" xfId="2" applyFont="1" applyFill="1" applyBorder="1" applyAlignment="1" applyProtection="1">
      <alignment horizontal="left" vertical="center" shrinkToFit="1"/>
    </xf>
    <xf numFmtId="0" fontId="15" fillId="5" borderId="19" xfId="2" applyFont="1" applyFill="1" applyBorder="1" applyAlignment="1" applyProtection="1">
      <alignment horizontal="left" vertical="center" shrinkToFit="1"/>
    </xf>
    <xf numFmtId="176" fontId="11" fillId="3" borderId="28" xfId="2" applyNumberFormat="1" applyFont="1" applyFill="1" applyBorder="1" applyAlignment="1" applyProtection="1">
      <alignment horizontal="center" vertical="center"/>
      <protection locked="0"/>
    </xf>
    <xf numFmtId="176" fontId="11" fillId="3" borderId="48" xfId="2" applyNumberFormat="1" applyFont="1" applyFill="1" applyBorder="1" applyAlignment="1" applyProtection="1">
      <alignment horizontal="center" vertical="center"/>
      <protection locked="0"/>
    </xf>
    <xf numFmtId="176" fontId="11" fillId="3" borderId="3" xfId="2" applyNumberFormat="1" applyFont="1" applyFill="1" applyBorder="1" applyAlignment="1" applyProtection="1">
      <alignment horizontal="center" vertical="center"/>
      <protection locked="0"/>
    </xf>
    <xf numFmtId="0" fontId="12" fillId="5" borderId="0" xfId="2" applyFont="1" applyFill="1" applyBorder="1" applyAlignment="1" applyProtection="1">
      <alignment horizontal="right" vertical="center"/>
    </xf>
    <xf numFmtId="0" fontId="12" fillId="5" borderId="4" xfId="2" applyFont="1" applyFill="1" applyBorder="1" applyAlignment="1" applyProtection="1">
      <alignment horizontal="center" vertical="center" shrinkToFit="1"/>
    </xf>
    <xf numFmtId="0" fontId="12" fillId="5" borderId="0" xfId="2" applyFont="1" applyFill="1" applyBorder="1" applyAlignment="1" applyProtection="1">
      <alignment horizontal="center" vertical="center"/>
    </xf>
    <xf numFmtId="0" fontId="16" fillId="5" borderId="1" xfId="2" applyFont="1" applyFill="1" applyBorder="1" applyAlignment="1" applyProtection="1">
      <alignment horizontal="center" vertical="center"/>
    </xf>
    <xf numFmtId="0" fontId="16" fillId="5" borderId="10" xfId="2" applyFont="1" applyFill="1" applyBorder="1" applyAlignment="1" applyProtection="1">
      <alignment horizontal="center" vertical="center"/>
    </xf>
    <xf numFmtId="0" fontId="11" fillId="5" borderId="29" xfId="2" applyFont="1" applyFill="1" applyBorder="1" applyAlignment="1" applyProtection="1">
      <alignment horizontal="center" vertical="center"/>
    </xf>
    <xf numFmtId="176" fontId="11" fillId="5" borderId="1" xfId="2" applyNumberFormat="1" applyFont="1" applyFill="1" applyBorder="1" applyAlignment="1" applyProtection="1">
      <alignment horizontal="center" vertical="center"/>
    </xf>
    <xf numFmtId="0" fontId="11" fillId="5" borderId="33" xfId="2" applyFont="1" applyFill="1" applyBorder="1" applyAlignment="1" applyProtection="1">
      <alignment horizontal="left" vertical="center" shrinkToFit="1"/>
    </xf>
    <xf numFmtId="0" fontId="11" fillId="0" borderId="0" xfId="0" applyFont="1" applyAlignment="1" applyProtection="1">
      <alignment horizontal="left"/>
    </xf>
    <xf numFmtId="0" fontId="11" fillId="0" borderId="33" xfId="0" applyFont="1" applyBorder="1" applyAlignment="1" applyProtection="1">
      <alignment horizontal="left"/>
    </xf>
    <xf numFmtId="0" fontId="15" fillId="5" borderId="2" xfId="2" applyFont="1" applyFill="1" applyBorder="1" applyAlignment="1" applyProtection="1">
      <alignment horizontal="center" vertical="center"/>
    </xf>
    <xf numFmtId="0" fontId="11" fillId="5" borderId="0" xfId="2" applyFont="1" applyFill="1" applyBorder="1" applyAlignment="1" applyProtection="1">
      <alignment horizontal="center" vertical="center" shrinkToFit="1"/>
    </xf>
    <xf numFmtId="0" fontId="15" fillId="5" borderId="3" xfId="2" applyFont="1" applyFill="1" applyBorder="1" applyAlignment="1" applyProtection="1">
      <alignment horizontal="left" vertical="center" shrinkToFit="1"/>
    </xf>
    <xf numFmtId="0" fontId="11" fillId="5" borderId="0" xfId="2" applyFont="1" applyFill="1" applyBorder="1" applyAlignment="1" applyProtection="1">
      <alignment horizontal="left" vertical="center" shrinkToFit="1"/>
    </xf>
    <xf numFmtId="0" fontId="15" fillId="5" borderId="1" xfId="2" applyFont="1" applyFill="1" applyBorder="1" applyAlignment="1" applyProtection="1">
      <alignment horizontal="left" vertical="center" shrinkToFit="1"/>
    </xf>
    <xf numFmtId="0" fontId="16" fillId="5" borderId="30" xfId="2" applyFont="1" applyFill="1" applyBorder="1" applyAlignment="1" applyProtection="1">
      <alignment horizontal="center" vertical="center" wrapText="1"/>
    </xf>
    <xf numFmtId="0" fontId="16" fillId="5" borderId="31" xfId="2" applyFont="1" applyFill="1" applyBorder="1" applyAlignment="1" applyProtection="1">
      <alignment horizontal="center" vertical="center" wrapText="1"/>
    </xf>
    <xf numFmtId="0" fontId="16" fillId="5" borderId="34" xfId="2" applyFont="1" applyFill="1" applyBorder="1" applyAlignment="1" applyProtection="1">
      <alignment horizontal="center" vertical="center" wrapText="1"/>
    </xf>
    <xf numFmtId="0" fontId="16" fillId="5" borderId="4" xfId="2" applyFont="1" applyFill="1" applyBorder="1" applyAlignment="1" applyProtection="1">
      <alignment horizontal="center" vertical="center" wrapText="1"/>
    </xf>
    <xf numFmtId="179" fontId="11" fillId="5" borderId="10" xfId="2" applyNumberFormat="1" applyFont="1" applyFill="1" applyBorder="1" applyAlignment="1" applyProtection="1">
      <alignment horizontal="center" vertical="center"/>
    </xf>
    <xf numFmtId="0" fontId="11" fillId="5" borderId="19" xfId="1" applyFont="1" applyFill="1" applyBorder="1" applyProtection="1"/>
    <xf numFmtId="176" fontId="11" fillId="5" borderId="2" xfId="2" applyNumberFormat="1" applyFont="1" applyFill="1" applyBorder="1" applyAlignment="1" applyProtection="1">
      <alignment horizontal="center" vertical="center"/>
    </xf>
    <xf numFmtId="0" fontId="11" fillId="5" borderId="15" xfId="2" applyFont="1" applyFill="1" applyBorder="1" applyAlignment="1" applyProtection="1">
      <alignment horizontal="center" vertical="center"/>
    </xf>
    <xf numFmtId="0" fontId="11" fillId="5" borderId="16" xfId="1" applyFont="1" applyFill="1" applyBorder="1" applyProtection="1"/>
    <xf numFmtId="176" fontId="11" fillId="5" borderId="3" xfId="2" applyNumberFormat="1" applyFont="1" applyFill="1" applyBorder="1" applyAlignment="1" applyProtection="1">
      <alignment horizontal="center" vertical="center"/>
    </xf>
    <xf numFmtId="179" fontId="11" fillId="5" borderId="17" xfId="2" applyNumberFormat="1" applyFont="1" applyFill="1" applyBorder="1" applyAlignment="1" applyProtection="1">
      <alignment horizontal="center" vertical="center"/>
    </xf>
    <xf numFmtId="0" fontId="11" fillId="5" borderId="18" xfId="1" applyFont="1" applyFill="1" applyBorder="1" applyProtection="1"/>
    <xf numFmtId="177" fontId="11" fillId="5" borderId="1" xfId="2" applyNumberFormat="1" applyFont="1" applyFill="1" applyBorder="1" applyAlignment="1" applyProtection="1">
      <alignment horizontal="center" vertical="center"/>
    </xf>
    <xf numFmtId="0" fontId="12" fillId="5" borderId="0" xfId="2" applyFont="1" applyFill="1" applyAlignment="1" applyProtection="1">
      <alignment horizontal="center" vertical="center" wrapText="1"/>
    </xf>
    <xf numFmtId="0" fontId="16" fillId="5" borderId="0" xfId="2" applyFont="1" applyFill="1" applyBorder="1" applyAlignment="1" applyProtection="1">
      <alignment horizontal="center" vertical="center" wrapText="1"/>
    </xf>
    <xf numFmtId="176" fontId="11" fillId="5" borderId="0" xfId="2" applyNumberFormat="1" applyFont="1" applyFill="1" applyBorder="1" applyAlignment="1" applyProtection="1">
      <alignment horizontal="center" vertical="center"/>
    </xf>
    <xf numFmtId="0" fontId="16" fillId="5" borderId="36" xfId="2" applyFont="1" applyFill="1" applyBorder="1" applyAlignment="1" applyProtection="1">
      <alignment horizontal="center" vertical="center" wrapText="1"/>
    </xf>
    <xf numFmtId="0" fontId="16" fillId="5" borderId="37" xfId="2" applyFont="1" applyFill="1" applyBorder="1" applyAlignment="1" applyProtection="1">
      <alignment horizontal="center" vertical="center"/>
    </xf>
    <xf numFmtId="0" fontId="16" fillId="5" borderId="39" xfId="2" applyFont="1" applyFill="1" applyBorder="1" applyAlignment="1" applyProtection="1">
      <alignment horizontal="center" vertical="center"/>
    </xf>
    <xf numFmtId="0" fontId="16" fillId="5" borderId="2" xfId="2" applyFont="1" applyFill="1" applyBorder="1" applyAlignment="1" applyProtection="1">
      <alignment horizontal="center" vertical="center"/>
    </xf>
    <xf numFmtId="176" fontId="11" fillId="0" borderId="38" xfId="2" applyNumberFormat="1" applyFont="1" applyFill="1" applyBorder="1" applyAlignment="1" applyProtection="1">
      <alignment horizontal="center" vertical="center"/>
    </xf>
    <xf numFmtId="176" fontId="11" fillId="0" borderId="40" xfId="2" applyNumberFormat="1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horizontal="center" vertical="center"/>
    </xf>
    <xf numFmtId="0" fontId="11" fillId="3" borderId="4" xfId="2" applyFont="1" applyFill="1" applyBorder="1" applyAlignment="1" applyProtection="1">
      <alignment horizontal="center" vertical="center"/>
    </xf>
    <xf numFmtId="0" fontId="11" fillId="3" borderId="9" xfId="2" applyFont="1" applyFill="1" applyBorder="1" applyAlignment="1" applyProtection="1">
      <alignment horizontal="center" vertical="center"/>
    </xf>
    <xf numFmtId="176" fontId="11" fillId="3" borderId="1" xfId="2" applyNumberFormat="1" applyFont="1" applyFill="1" applyBorder="1" applyAlignment="1" applyProtection="1">
      <alignment horizontal="center" vertical="center"/>
    </xf>
    <xf numFmtId="0" fontId="11" fillId="3" borderId="1" xfId="2" applyFont="1" applyFill="1" applyBorder="1" applyAlignment="1" applyProtection="1">
      <alignment horizontal="center" vertical="center"/>
    </xf>
    <xf numFmtId="176" fontId="11" fillId="3" borderId="28" xfId="2" applyNumberFormat="1" applyFont="1" applyFill="1" applyBorder="1" applyAlignment="1" applyProtection="1">
      <alignment horizontal="center" vertical="center"/>
    </xf>
    <xf numFmtId="176" fontId="11" fillId="3" borderId="48" xfId="2" applyNumberFormat="1" applyFont="1" applyFill="1" applyBorder="1" applyAlignment="1" applyProtection="1">
      <alignment horizontal="center" vertical="center"/>
    </xf>
    <xf numFmtId="176" fontId="11" fillId="3" borderId="3" xfId="2" applyNumberFormat="1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/>
    <cellStyle name="標準_H17.9太陽光運用問題点_H19-10-簡易計算書（PV）" xfId="2"/>
    <cellStyle name="未定義" xfId="3"/>
  </cellStyles>
  <dxfs count="6"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theme="0"/>
      </font>
    </dxf>
    <dxf>
      <font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  <color rgb="FFCCFFCC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40</xdr:row>
      <xdr:rowOff>95250</xdr:rowOff>
    </xdr:from>
    <xdr:to>
      <xdr:col>5</xdr:col>
      <xdr:colOff>219075</xdr:colOff>
      <xdr:row>40</xdr:row>
      <xdr:rowOff>95250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2590800" y="6705600"/>
          <a:ext cx="457200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171450</xdr:colOff>
      <xdr:row>40</xdr:row>
      <xdr:rowOff>104775</xdr:rowOff>
    </xdr:from>
    <xdr:to>
      <xdr:col>12</xdr:col>
      <xdr:colOff>38100</xdr:colOff>
      <xdr:row>40</xdr:row>
      <xdr:rowOff>104775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62700" y="671512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97847</xdr:colOff>
      <xdr:row>17</xdr:row>
      <xdr:rowOff>133350</xdr:rowOff>
    </xdr:from>
    <xdr:to>
      <xdr:col>6</xdr:col>
      <xdr:colOff>269297</xdr:colOff>
      <xdr:row>19</xdr:row>
      <xdr:rowOff>0</xdr:rowOff>
    </xdr:to>
    <xdr:sp macro="" textlink="">
      <xdr:nvSpPr>
        <xdr:cNvPr id="4" name="Text Box 62"/>
        <xdr:cNvSpPr txBox="1">
          <a:spLocks noChangeArrowheads="1"/>
        </xdr:cNvSpPr>
      </xdr:nvSpPr>
      <xdr:spPr bwMode="auto">
        <a:xfrm>
          <a:off x="97847" y="3057525"/>
          <a:ext cx="33432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ＪＳゴシック"/>
            </a:rPr>
            <a:t>■　受電点から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ＪＳゴシック"/>
            </a:rPr>
            <a:t>PCS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ＪＳゴシック"/>
            </a:rPr>
            <a:t>までの電圧上昇値の計算</a:t>
          </a:r>
        </a:p>
      </xdr:txBody>
    </xdr:sp>
    <xdr:clientData/>
  </xdr:twoCellAnchor>
  <xdr:twoCellAnchor>
    <xdr:from>
      <xdr:col>0</xdr:col>
      <xdr:colOff>85725</xdr:colOff>
      <xdr:row>7</xdr:row>
      <xdr:rowOff>28575</xdr:rowOff>
    </xdr:from>
    <xdr:to>
      <xdr:col>15</xdr:col>
      <xdr:colOff>19050</xdr:colOff>
      <xdr:row>17</xdr:row>
      <xdr:rowOff>76200</xdr:rowOff>
    </xdr:to>
    <xdr:sp macro="" textlink="">
      <xdr:nvSpPr>
        <xdr:cNvPr id="5" name="Rectangle 63"/>
        <xdr:cNvSpPr>
          <a:spLocks noChangeArrowheads="1"/>
        </xdr:cNvSpPr>
      </xdr:nvSpPr>
      <xdr:spPr bwMode="auto">
        <a:xfrm>
          <a:off x="85725" y="1371600"/>
          <a:ext cx="7962900" cy="1628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542925</xdr:colOff>
      <xdr:row>12</xdr:row>
      <xdr:rowOff>62346</xdr:rowOff>
    </xdr:from>
    <xdr:to>
      <xdr:col>15</xdr:col>
      <xdr:colOff>133350</xdr:colOff>
      <xdr:row>17</xdr:row>
      <xdr:rowOff>171450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5791200" y="2291196"/>
          <a:ext cx="2371725" cy="804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ﾊﾟﾜｰｺﾝﾃﾞｨｼｮﾅ（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PCS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発電容量：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kW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（運転力率は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として計算）</a:t>
          </a:r>
          <a:endParaRPr lang="en-US" altLang="ja-JP" sz="1000" b="0" i="0" u="none" strike="noStrike" baseline="0">
            <a:solidFill>
              <a:srgbClr val="000000"/>
            </a:solidFill>
            <a:latin typeface="Century" pitchFamily="18" charset="0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451141</xdr:colOff>
      <xdr:row>14</xdr:row>
      <xdr:rowOff>71005</xdr:rowOff>
    </xdr:from>
    <xdr:to>
      <xdr:col>2</xdr:col>
      <xdr:colOff>289693</xdr:colOff>
      <xdr:row>15</xdr:row>
      <xdr:rowOff>75209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022641" y="2547505"/>
          <a:ext cx="49577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電線路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A</a:t>
          </a:r>
        </a:p>
      </xdr:txBody>
    </xdr:sp>
    <xdr:clientData/>
  </xdr:twoCellAnchor>
  <xdr:twoCellAnchor>
    <xdr:from>
      <xdr:col>1</xdr:col>
      <xdr:colOff>209550</xdr:colOff>
      <xdr:row>10</xdr:row>
      <xdr:rowOff>57150</xdr:rowOff>
    </xdr:from>
    <xdr:to>
      <xdr:col>2</xdr:col>
      <xdr:colOff>600075</xdr:colOff>
      <xdr:row>10</xdr:row>
      <xdr:rowOff>57150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1050" y="1924050"/>
          <a:ext cx="1047750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85725</xdr:colOff>
      <xdr:row>8</xdr:row>
      <xdr:rowOff>152400</xdr:rowOff>
    </xdr:from>
    <xdr:to>
      <xdr:col>6</xdr:col>
      <xdr:colOff>447675</xdr:colOff>
      <xdr:row>11</xdr:row>
      <xdr:rowOff>104775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2914650" y="1676400"/>
          <a:ext cx="704850" cy="47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10</xdr:row>
      <xdr:rowOff>142875</xdr:rowOff>
    </xdr:from>
    <xdr:to>
      <xdr:col>1</xdr:col>
      <xdr:colOff>209550</xdr:colOff>
      <xdr:row>14</xdr:row>
      <xdr:rowOff>142875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781050" y="200977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10</xdr:row>
      <xdr:rowOff>142875</xdr:rowOff>
    </xdr:from>
    <xdr:to>
      <xdr:col>5</xdr:col>
      <xdr:colOff>85725</xdr:colOff>
      <xdr:row>14</xdr:row>
      <xdr:rowOff>142875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2914650" y="200977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11</xdr:row>
      <xdr:rowOff>171450</xdr:rowOff>
    </xdr:from>
    <xdr:to>
      <xdr:col>6</xdr:col>
      <xdr:colOff>447675</xdr:colOff>
      <xdr:row>14</xdr:row>
      <xdr:rowOff>142875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3619500" y="221932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390525</xdr:colOff>
      <xdr:row>11</xdr:row>
      <xdr:rowOff>171450</xdr:rowOff>
    </xdr:from>
    <xdr:to>
      <xdr:col>9</xdr:col>
      <xdr:colOff>390525</xdr:colOff>
      <xdr:row>14</xdr:row>
      <xdr:rowOff>142875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5638800" y="221932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166256</xdr:colOff>
      <xdr:row>9</xdr:row>
      <xdr:rowOff>121227</xdr:rowOff>
    </xdr:from>
    <xdr:to>
      <xdr:col>6</xdr:col>
      <xdr:colOff>226543</xdr:colOff>
      <xdr:row>10</xdr:row>
      <xdr:rowOff>144481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2995181" y="1826202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分電盤</a:t>
          </a:r>
        </a:p>
      </xdr:txBody>
    </xdr:sp>
    <xdr:clientData/>
  </xdr:twoCellAnchor>
  <xdr:twoCellAnchor>
    <xdr:from>
      <xdr:col>0</xdr:col>
      <xdr:colOff>498766</xdr:colOff>
      <xdr:row>9</xdr:row>
      <xdr:rowOff>80530</xdr:rowOff>
    </xdr:from>
    <xdr:to>
      <xdr:col>1</xdr:col>
      <xdr:colOff>330453</xdr:colOff>
      <xdr:row>10</xdr:row>
      <xdr:rowOff>103784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498766" y="178550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受電点</a:t>
          </a:r>
        </a:p>
      </xdr:txBody>
    </xdr:sp>
    <xdr:clientData/>
  </xdr:twoCellAnchor>
  <xdr:twoCellAnchor>
    <xdr:from>
      <xdr:col>1</xdr:col>
      <xdr:colOff>209550</xdr:colOff>
      <xdr:row>13</xdr:row>
      <xdr:rowOff>152400</xdr:rowOff>
    </xdr:from>
    <xdr:to>
      <xdr:col>2</xdr:col>
      <xdr:colOff>600075</xdr:colOff>
      <xdr:row>13</xdr:row>
      <xdr:rowOff>152400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781050" y="246697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29000</xdr:colOff>
      <xdr:row>14</xdr:row>
      <xdr:rowOff>71005</xdr:rowOff>
    </xdr:from>
    <xdr:to>
      <xdr:col>4</xdr:col>
      <xdr:colOff>513975</xdr:colOff>
      <xdr:row>15</xdr:row>
      <xdr:rowOff>75209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1914950" y="2547505"/>
          <a:ext cx="770725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（電線路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）</a:t>
          </a:r>
        </a:p>
      </xdr:txBody>
    </xdr:sp>
    <xdr:clientData/>
  </xdr:twoCellAnchor>
  <xdr:twoCellAnchor>
    <xdr:from>
      <xdr:col>7</xdr:col>
      <xdr:colOff>118632</xdr:colOff>
      <xdr:row>14</xdr:row>
      <xdr:rowOff>23380</xdr:rowOff>
    </xdr:from>
    <xdr:to>
      <xdr:col>7</xdr:col>
      <xdr:colOff>614409</xdr:colOff>
      <xdr:row>15</xdr:row>
      <xdr:rowOff>27584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3947682" y="2499880"/>
          <a:ext cx="49577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電線路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C</a:t>
          </a:r>
        </a:p>
      </xdr:txBody>
    </xdr:sp>
    <xdr:clientData/>
  </xdr:twoCellAnchor>
  <xdr:twoCellAnchor>
    <xdr:from>
      <xdr:col>6</xdr:col>
      <xdr:colOff>457200</xdr:colOff>
      <xdr:row>13</xdr:row>
      <xdr:rowOff>142875</xdr:rowOff>
    </xdr:from>
    <xdr:to>
      <xdr:col>8</xdr:col>
      <xdr:colOff>209550</xdr:colOff>
      <xdr:row>13</xdr:row>
      <xdr:rowOff>142875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3629025" y="2457450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647700</xdr:colOff>
      <xdr:row>10</xdr:row>
      <xdr:rowOff>57150</xdr:rowOff>
    </xdr:from>
    <xdr:to>
      <xdr:col>5</xdr:col>
      <xdr:colOff>85725</xdr:colOff>
      <xdr:row>10</xdr:row>
      <xdr:rowOff>57150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876425" y="1924050"/>
          <a:ext cx="10382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581025</xdr:colOff>
      <xdr:row>10</xdr:row>
      <xdr:rowOff>0</xdr:rowOff>
    </xdr:from>
    <xdr:to>
      <xdr:col>3</xdr:col>
      <xdr:colOff>9525</xdr:colOff>
      <xdr:row>10</xdr:row>
      <xdr:rowOff>85725</xdr:rowOff>
    </xdr:to>
    <xdr:sp macro="" textlink="">
      <xdr:nvSpPr>
        <xdr:cNvPr id="21" name="Oval 23"/>
        <xdr:cNvSpPr>
          <a:spLocks noChangeArrowheads="1"/>
        </xdr:cNvSpPr>
      </xdr:nvSpPr>
      <xdr:spPr bwMode="auto">
        <a:xfrm>
          <a:off x="1809750" y="1866900"/>
          <a:ext cx="85725" cy="857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619125</xdr:colOff>
      <xdr:row>10</xdr:row>
      <xdr:rowOff>142875</xdr:rowOff>
    </xdr:from>
    <xdr:to>
      <xdr:col>2</xdr:col>
      <xdr:colOff>619125</xdr:colOff>
      <xdr:row>14</xdr:row>
      <xdr:rowOff>142875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1847850" y="200977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619125</xdr:colOff>
      <xdr:row>13</xdr:row>
      <xdr:rowOff>152400</xdr:rowOff>
    </xdr:from>
    <xdr:to>
      <xdr:col>5</xdr:col>
      <xdr:colOff>95250</xdr:colOff>
      <xdr:row>13</xdr:row>
      <xdr:rowOff>152400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1847850" y="24669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0</xdr:col>
      <xdr:colOff>536866</xdr:colOff>
      <xdr:row>16</xdr:row>
      <xdr:rowOff>32905</xdr:rowOff>
    </xdr:from>
    <xdr:to>
      <xdr:col>8</xdr:col>
      <xdr:colOff>336841</xdr:colOff>
      <xdr:row>17</xdr:row>
      <xdr:rowOff>42430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536866" y="2776105"/>
          <a:ext cx="4286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注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電線路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B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、電線路Ｄについては、直列に接続される電線路が無ければ計算不要</a:t>
          </a:r>
        </a:p>
      </xdr:txBody>
    </xdr:sp>
    <xdr:clientData/>
  </xdr:twoCellAnchor>
  <xdr:twoCellAnchor>
    <xdr:from>
      <xdr:col>8</xdr:col>
      <xdr:colOff>209550</xdr:colOff>
      <xdr:row>9</xdr:row>
      <xdr:rowOff>85725</xdr:rowOff>
    </xdr:from>
    <xdr:to>
      <xdr:col>8</xdr:col>
      <xdr:colOff>209550</xdr:colOff>
      <xdr:row>14</xdr:row>
      <xdr:rowOff>142875</xdr:rowOff>
    </xdr:to>
    <xdr:sp macro="" textlink="">
      <xdr:nvSpPr>
        <xdr:cNvPr id="25" name="Line 28"/>
        <xdr:cNvSpPr>
          <a:spLocks noChangeShapeType="1"/>
        </xdr:cNvSpPr>
      </xdr:nvSpPr>
      <xdr:spPr bwMode="auto">
        <a:xfrm>
          <a:off x="4695825" y="1790700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228600</xdr:colOff>
      <xdr:row>13</xdr:row>
      <xdr:rowOff>142875</xdr:rowOff>
    </xdr:from>
    <xdr:to>
      <xdr:col>9</xdr:col>
      <xdr:colOff>390525</xdr:colOff>
      <xdr:row>13</xdr:row>
      <xdr:rowOff>142875</xdr:rowOff>
    </xdr:to>
    <xdr:sp macro="" textlink="">
      <xdr:nvSpPr>
        <xdr:cNvPr id="26" name="Line 29"/>
        <xdr:cNvSpPr>
          <a:spLocks noChangeShapeType="1"/>
        </xdr:cNvSpPr>
      </xdr:nvSpPr>
      <xdr:spPr bwMode="auto">
        <a:xfrm>
          <a:off x="4714875" y="2457450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277406</xdr:colOff>
      <xdr:row>14</xdr:row>
      <xdr:rowOff>23380</xdr:rowOff>
    </xdr:from>
    <xdr:to>
      <xdr:col>9</xdr:col>
      <xdr:colOff>293312</xdr:colOff>
      <xdr:row>15</xdr:row>
      <xdr:rowOff>27584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4763681" y="2499880"/>
          <a:ext cx="777906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（電線路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D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）</a:t>
          </a:r>
        </a:p>
      </xdr:txBody>
    </xdr:sp>
    <xdr:clientData/>
  </xdr:twoCellAnchor>
  <xdr:twoCellAnchor>
    <xdr:from>
      <xdr:col>6</xdr:col>
      <xdr:colOff>447675</xdr:colOff>
      <xdr:row>10</xdr:row>
      <xdr:rowOff>57150</xdr:rowOff>
    </xdr:from>
    <xdr:to>
      <xdr:col>8</xdr:col>
      <xdr:colOff>228600</xdr:colOff>
      <xdr:row>10</xdr:row>
      <xdr:rowOff>57150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>
          <a:off x="3619500" y="1924050"/>
          <a:ext cx="10953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413041</xdr:colOff>
      <xdr:row>8</xdr:row>
      <xdr:rowOff>166753</xdr:rowOff>
    </xdr:from>
    <xdr:to>
      <xdr:col>10</xdr:col>
      <xdr:colOff>33200</xdr:colOff>
      <xdr:row>9</xdr:row>
      <xdr:rowOff>158454</xdr:rowOff>
    </xdr:to>
    <xdr:sp macro="" textlink="">
      <xdr:nvSpPr>
        <xdr:cNvPr id="29" name="Text Box 33"/>
        <xdr:cNvSpPr txBox="1">
          <a:spLocks noChangeArrowheads="1"/>
        </xdr:cNvSpPr>
      </xdr:nvSpPr>
      <xdr:spPr bwMode="auto">
        <a:xfrm>
          <a:off x="5661316" y="1690753"/>
          <a:ext cx="277384" cy="172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PCS</a:t>
          </a:r>
        </a:p>
      </xdr:txBody>
    </xdr:sp>
    <xdr:clientData/>
  </xdr:twoCellAnchor>
  <xdr:twoCellAnchor>
    <xdr:from>
      <xdr:col>8</xdr:col>
      <xdr:colOff>276225</xdr:colOff>
      <xdr:row>10</xdr:row>
      <xdr:rowOff>57150</xdr:rowOff>
    </xdr:from>
    <xdr:to>
      <xdr:col>9</xdr:col>
      <xdr:colOff>438150</xdr:colOff>
      <xdr:row>10</xdr:row>
      <xdr:rowOff>57150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>
          <a:off x="4762500" y="1924050"/>
          <a:ext cx="92392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390525</xdr:colOff>
      <xdr:row>9</xdr:row>
      <xdr:rowOff>161925</xdr:rowOff>
    </xdr:from>
    <xdr:to>
      <xdr:col>10</xdr:col>
      <xdr:colOff>66675</xdr:colOff>
      <xdr:row>10</xdr:row>
      <xdr:rowOff>95250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5638800" y="1866900"/>
          <a:ext cx="3333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7</xdr:row>
      <xdr:rowOff>152400</xdr:rowOff>
    </xdr:from>
    <xdr:to>
      <xdr:col>12</xdr:col>
      <xdr:colOff>152400</xdr:colOff>
      <xdr:row>12</xdr:row>
      <xdr:rowOff>0</xdr:rowOff>
    </xdr:to>
    <xdr:sp macro="" textlink="">
      <xdr:nvSpPr>
        <xdr:cNvPr id="32" name="Rectangle 36"/>
        <xdr:cNvSpPr>
          <a:spLocks noChangeArrowheads="1"/>
        </xdr:cNvSpPr>
      </xdr:nvSpPr>
      <xdr:spPr bwMode="auto">
        <a:xfrm>
          <a:off x="5600700" y="1495425"/>
          <a:ext cx="1400175" cy="733425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10</xdr:row>
      <xdr:rowOff>9525</xdr:rowOff>
    </xdr:from>
    <xdr:to>
      <xdr:col>12</xdr:col>
      <xdr:colOff>133350</xdr:colOff>
      <xdr:row>10</xdr:row>
      <xdr:rowOff>114300</xdr:rowOff>
    </xdr:to>
    <xdr:grpSp>
      <xdr:nvGrpSpPr>
        <xdr:cNvPr id="33" name="Group 38"/>
        <xdr:cNvGrpSpPr>
          <a:grpSpLocks/>
        </xdr:cNvGrpSpPr>
      </xdr:nvGrpSpPr>
      <xdr:grpSpPr bwMode="auto">
        <a:xfrm flipH="1">
          <a:off x="6202136" y="1860096"/>
          <a:ext cx="748393" cy="104775"/>
          <a:chOff x="691" y="224"/>
          <a:chExt cx="58" cy="19"/>
        </a:xfrm>
      </xdr:grpSpPr>
      <xdr:sp macro="" textlink="">
        <xdr:nvSpPr>
          <xdr:cNvPr id="34" name="Freeform 39"/>
          <xdr:cNvSpPr>
            <a:spLocks/>
          </xdr:cNvSpPr>
        </xdr:nvSpPr>
        <xdr:spPr bwMode="auto">
          <a:xfrm>
            <a:off x="691" y="224"/>
            <a:ext cx="28" cy="10"/>
          </a:xfrm>
          <a:custGeom>
            <a:avLst/>
            <a:gdLst>
              <a:gd name="T0" fmla="*/ 0 w 922"/>
              <a:gd name="T1" fmla="*/ 0 h 586"/>
              <a:gd name="T2" fmla="*/ 0 w 922"/>
              <a:gd name="T3" fmla="*/ 0 h 586"/>
              <a:gd name="T4" fmla="*/ 0 w 922"/>
              <a:gd name="T5" fmla="*/ 0 h 586"/>
              <a:gd name="T6" fmla="*/ 0 w 922"/>
              <a:gd name="T7" fmla="*/ 0 h 586"/>
              <a:gd name="T8" fmla="*/ 0 w 922"/>
              <a:gd name="T9" fmla="*/ 0 h 58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22"/>
              <a:gd name="T16" fmla="*/ 0 h 586"/>
              <a:gd name="T17" fmla="*/ 922 w 922"/>
              <a:gd name="T18" fmla="*/ 586 h 58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22" h="586">
                <a:moveTo>
                  <a:pt x="0" y="0"/>
                </a:moveTo>
                <a:lnTo>
                  <a:pt x="461" y="0"/>
                </a:lnTo>
                <a:lnTo>
                  <a:pt x="922" y="586"/>
                </a:lnTo>
                <a:lnTo>
                  <a:pt x="461" y="586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5" name="Freeform 40"/>
          <xdr:cNvSpPr>
            <a:spLocks/>
          </xdr:cNvSpPr>
        </xdr:nvSpPr>
        <xdr:spPr bwMode="auto">
          <a:xfrm>
            <a:off x="706" y="224"/>
            <a:ext cx="28" cy="10"/>
          </a:xfrm>
          <a:custGeom>
            <a:avLst/>
            <a:gdLst>
              <a:gd name="T0" fmla="*/ 0 w 923"/>
              <a:gd name="T1" fmla="*/ 0 h 586"/>
              <a:gd name="T2" fmla="*/ 0 w 923"/>
              <a:gd name="T3" fmla="*/ 0 h 586"/>
              <a:gd name="T4" fmla="*/ 0 w 923"/>
              <a:gd name="T5" fmla="*/ 0 h 586"/>
              <a:gd name="T6" fmla="*/ 0 w 923"/>
              <a:gd name="T7" fmla="*/ 0 h 586"/>
              <a:gd name="T8" fmla="*/ 0 w 923"/>
              <a:gd name="T9" fmla="*/ 0 h 58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23"/>
              <a:gd name="T16" fmla="*/ 0 h 586"/>
              <a:gd name="T17" fmla="*/ 923 w 923"/>
              <a:gd name="T18" fmla="*/ 586 h 58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23" h="586">
                <a:moveTo>
                  <a:pt x="0" y="0"/>
                </a:moveTo>
                <a:lnTo>
                  <a:pt x="461" y="0"/>
                </a:lnTo>
                <a:lnTo>
                  <a:pt x="923" y="586"/>
                </a:lnTo>
                <a:lnTo>
                  <a:pt x="461" y="586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Freeform 41"/>
          <xdr:cNvSpPr>
            <a:spLocks/>
          </xdr:cNvSpPr>
        </xdr:nvSpPr>
        <xdr:spPr bwMode="auto">
          <a:xfrm>
            <a:off x="706" y="234"/>
            <a:ext cx="28" cy="9"/>
          </a:xfrm>
          <a:custGeom>
            <a:avLst/>
            <a:gdLst>
              <a:gd name="T0" fmla="*/ 0 w 923"/>
              <a:gd name="T1" fmla="*/ 0 h 586"/>
              <a:gd name="T2" fmla="*/ 0 w 923"/>
              <a:gd name="T3" fmla="*/ 0 h 586"/>
              <a:gd name="T4" fmla="*/ 0 w 923"/>
              <a:gd name="T5" fmla="*/ 0 h 586"/>
              <a:gd name="T6" fmla="*/ 0 w 923"/>
              <a:gd name="T7" fmla="*/ 0 h 586"/>
              <a:gd name="T8" fmla="*/ 0 w 923"/>
              <a:gd name="T9" fmla="*/ 0 h 58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23"/>
              <a:gd name="T16" fmla="*/ 0 h 586"/>
              <a:gd name="T17" fmla="*/ 923 w 923"/>
              <a:gd name="T18" fmla="*/ 586 h 58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23" h="586">
                <a:moveTo>
                  <a:pt x="0" y="0"/>
                </a:moveTo>
                <a:lnTo>
                  <a:pt x="461" y="0"/>
                </a:lnTo>
                <a:lnTo>
                  <a:pt x="923" y="586"/>
                </a:lnTo>
                <a:lnTo>
                  <a:pt x="461" y="586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7" name="Freeform 42"/>
          <xdr:cNvSpPr>
            <a:spLocks/>
          </xdr:cNvSpPr>
        </xdr:nvSpPr>
        <xdr:spPr bwMode="auto">
          <a:xfrm>
            <a:off x="719" y="234"/>
            <a:ext cx="30" cy="9"/>
          </a:xfrm>
          <a:custGeom>
            <a:avLst/>
            <a:gdLst>
              <a:gd name="T0" fmla="*/ 0 w 923"/>
              <a:gd name="T1" fmla="*/ 0 h 586"/>
              <a:gd name="T2" fmla="*/ 0 w 923"/>
              <a:gd name="T3" fmla="*/ 0 h 586"/>
              <a:gd name="T4" fmla="*/ 0 w 923"/>
              <a:gd name="T5" fmla="*/ 0 h 586"/>
              <a:gd name="T6" fmla="*/ 0 w 923"/>
              <a:gd name="T7" fmla="*/ 0 h 586"/>
              <a:gd name="T8" fmla="*/ 0 w 923"/>
              <a:gd name="T9" fmla="*/ 0 h 58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23"/>
              <a:gd name="T16" fmla="*/ 0 h 586"/>
              <a:gd name="T17" fmla="*/ 923 w 923"/>
              <a:gd name="T18" fmla="*/ 586 h 58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23" h="586">
                <a:moveTo>
                  <a:pt x="0" y="0"/>
                </a:moveTo>
                <a:lnTo>
                  <a:pt x="462" y="0"/>
                </a:lnTo>
                <a:lnTo>
                  <a:pt x="923" y="586"/>
                </a:lnTo>
                <a:lnTo>
                  <a:pt x="462" y="586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10</xdr:col>
      <xdr:colOff>76200</xdr:colOff>
      <xdr:row>10</xdr:row>
      <xdr:rowOff>57150</xdr:rowOff>
    </xdr:from>
    <xdr:to>
      <xdr:col>11</xdr:col>
      <xdr:colOff>352425</xdr:colOff>
      <xdr:row>10</xdr:row>
      <xdr:rowOff>57150</xdr:rowOff>
    </xdr:to>
    <xdr:sp macro="" textlink="">
      <xdr:nvSpPr>
        <xdr:cNvPr id="38" name="Line 48"/>
        <xdr:cNvSpPr>
          <a:spLocks noChangeShapeType="1"/>
        </xdr:cNvSpPr>
      </xdr:nvSpPr>
      <xdr:spPr bwMode="auto">
        <a:xfrm>
          <a:off x="5981700" y="1924050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384466</xdr:colOff>
      <xdr:row>8</xdr:row>
      <xdr:rowOff>177144</xdr:rowOff>
    </xdr:from>
    <xdr:to>
      <xdr:col>11</xdr:col>
      <xdr:colOff>581058</xdr:colOff>
      <xdr:row>10</xdr:row>
      <xdr:rowOff>6920</xdr:rowOff>
    </xdr:to>
    <xdr:sp macro="" textlink="">
      <xdr:nvSpPr>
        <xdr:cNvPr id="39" name="Text Box 50"/>
        <xdr:cNvSpPr txBox="1">
          <a:spLocks noChangeArrowheads="1"/>
        </xdr:cNvSpPr>
      </xdr:nvSpPr>
      <xdr:spPr bwMode="auto">
        <a:xfrm>
          <a:off x="6575716" y="1701144"/>
          <a:ext cx="196592" cy="172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PV</a:t>
          </a:r>
        </a:p>
      </xdr:txBody>
    </xdr:sp>
    <xdr:clientData/>
  </xdr:twoCellAnchor>
  <xdr:twoCellAnchor>
    <xdr:from>
      <xdr:col>1</xdr:col>
      <xdr:colOff>219075</xdr:colOff>
      <xdr:row>13</xdr:row>
      <xdr:rowOff>57150</xdr:rowOff>
    </xdr:from>
    <xdr:to>
      <xdr:col>5</xdr:col>
      <xdr:colOff>85725</xdr:colOff>
      <xdr:row>13</xdr:row>
      <xdr:rowOff>57150</xdr:rowOff>
    </xdr:to>
    <xdr:sp macro="" textlink="">
      <xdr:nvSpPr>
        <xdr:cNvPr id="40" name="Line 52"/>
        <xdr:cNvSpPr>
          <a:spLocks noChangeShapeType="1"/>
        </xdr:cNvSpPr>
      </xdr:nvSpPr>
      <xdr:spPr bwMode="auto">
        <a:xfrm>
          <a:off x="790575" y="2371725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574966</xdr:colOff>
      <xdr:row>11</xdr:row>
      <xdr:rowOff>99580</xdr:rowOff>
    </xdr:from>
    <xdr:to>
      <xdr:col>4</xdr:col>
      <xdr:colOff>446644</xdr:colOff>
      <xdr:row>13</xdr:row>
      <xdr:rowOff>18059</xdr:rowOff>
    </xdr:to>
    <xdr:sp macro="" textlink="">
      <xdr:nvSpPr>
        <xdr:cNvPr id="41" name="Text Box 53"/>
        <xdr:cNvSpPr txBox="1">
          <a:spLocks noChangeArrowheads="1"/>
        </xdr:cNvSpPr>
      </xdr:nvSpPr>
      <xdr:spPr bwMode="auto">
        <a:xfrm>
          <a:off x="1146466" y="2147455"/>
          <a:ext cx="1471878" cy="185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引込口配線の抵抗値：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R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a</a:t>
          </a:r>
        </a:p>
      </xdr:txBody>
    </xdr:sp>
    <xdr:clientData/>
  </xdr:twoCellAnchor>
  <xdr:twoCellAnchor>
    <xdr:from>
      <xdr:col>7</xdr:col>
      <xdr:colOff>241591</xdr:colOff>
      <xdr:row>11</xdr:row>
      <xdr:rowOff>129887</xdr:rowOff>
    </xdr:from>
    <xdr:to>
      <xdr:col>9</xdr:col>
      <xdr:colOff>166004</xdr:colOff>
      <xdr:row>13</xdr:row>
      <xdr:rowOff>48366</xdr:rowOff>
    </xdr:to>
    <xdr:sp macro="" textlink="">
      <xdr:nvSpPr>
        <xdr:cNvPr id="42" name="Text Box 54"/>
        <xdr:cNvSpPr txBox="1">
          <a:spLocks noChangeArrowheads="1"/>
        </xdr:cNvSpPr>
      </xdr:nvSpPr>
      <xdr:spPr bwMode="auto">
        <a:xfrm>
          <a:off x="4070641" y="2177762"/>
          <a:ext cx="1343638" cy="185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屋内配線の抵抗値：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R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b</a:t>
          </a:r>
        </a:p>
      </xdr:txBody>
    </xdr:sp>
    <xdr:clientData/>
  </xdr:twoCellAnchor>
  <xdr:twoCellAnchor>
    <xdr:from>
      <xdr:col>6</xdr:col>
      <xdr:colOff>447675</xdr:colOff>
      <xdr:row>13</xdr:row>
      <xdr:rowOff>47625</xdr:rowOff>
    </xdr:from>
    <xdr:to>
      <xdr:col>9</xdr:col>
      <xdr:colOff>409575</xdr:colOff>
      <xdr:row>13</xdr:row>
      <xdr:rowOff>47625</xdr:rowOff>
    </xdr:to>
    <xdr:sp macro="" textlink="">
      <xdr:nvSpPr>
        <xdr:cNvPr id="43" name="Line 55"/>
        <xdr:cNvSpPr>
          <a:spLocks noChangeShapeType="1"/>
        </xdr:cNvSpPr>
      </xdr:nvSpPr>
      <xdr:spPr bwMode="auto">
        <a:xfrm>
          <a:off x="3619500" y="23622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171450</xdr:colOff>
      <xdr:row>10</xdr:row>
      <xdr:rowOff>9525</xdr:rowOff>
    </xdr:from>
    <xdr:to>
      <xdr:col>8</xdr:col>
      <xdr:colOff>257175</xdr:colOff>
      <xdr:row>10</xdr:row>
      <xdr:rowOff>95250</xdr:rowOff>
    </xdr:to>
    <xdr:sp macro="" textlink="">
      <xdr:nvSpPr>
        <xdr:cNvPr id="44" name="Oval 59"/>
        <xdr:cNvSpPr>
          <a:spLocks noChangeArrowheads="1"/>
        </xdr:cNvSpPr>
      </xdr:nvSpPr>
      <xdr:spPr bwMode="auto">
        <a:xfrm>
          <a:off x="4657725" y="1876425"/>
          <a:ext cx="85725" cy="857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193966</xdr:colOff>
      <xdr:row>13</xdr:row>
      <xdr:rowOff>159328</xdr:rowOff>
    </xdr:from>
    <xdr:to>
      <xdr:col>9</xdr:col>
      <xdr:colOff>432091</xdr:colOff>
      <xdr:row>14</xdr:row>
      <xdr:rowOff>157596</xdr:rowOff>
    </xdr:to>
    <xdr:sp macro="" textlink="">
      <xdr:nvSpPr>
        <xdr:cNvPr id="45" name="Text Box 67"/>
        <xdr:cNvSpPr txBox="1">
          <a:spLocks noChangeArrowheads="1"/>
        </xdr:cNvSpPr>
      </xdr:nvSpPr>
      <xdr:spPr bwMode="auto">
        <a:xfrm>
          <a:off x="5442241" y="2473903"/>
          <a:ext cx="238125" cy="160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注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1</a:t>
          </a:r>
        </a:p>
      </xdr:txBody>
    </xdr:sp>
    <xdr:clientData/>
  </xdr:twoCellAnchor>
  <xdr:twoCellAnchor>
    <xdr:from>
      <xdr:col>4</xdr:col>
      <xdr:colOff>393991</xdr:colOff>
      <xdr:row>14</xdr:row>
      <xdr:rowOff>42430</xdr:rowOff>
    </xdr:from>
    <xdr:to>
      <xdr:col>4</xdr:col>
      <xdr:colOff>632981</xdr:colOff>
      <xdr:row>15</xdr:row>
      <xdr:rowOff>23380</xdr:rowOff>
    </xdr:to>
    <xdr:sp macro="" textlink="">
      <xdr:nvSpPr>
        <xdr:cNvPr id="46" name="Text Box 68"/>
        <xdr:cNvSpPr txBox="1">
          <a:spLocks noChangeArrowheads="1"/>
        </xdr:cNvSpPr>
      </xdr:nvSpPr>
      <xdr:spPr bwMode="auto">
        <a:xfrm>
          <a:off x="2565691" y="2518930"/>
          <a:ext cx="2389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注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1</a:t>
          </a:r>
        </a:p>
      </xdr:txBody>
    </xdr:sp>
    <xdr:clientData/>
  </xdr:twoCellAnchor>
  <xdr:twoCellAnchor>
    <xdr:from>
      <xdr:col>0</xdr:col>
      <xdr:colOff>485775</xdr:colOff>
      <xdr:row>41</xdr:row>
      <xdr:rowOff>95250</xdr:rowOff>
    </xdr:from>
    <xdr:to>
      <xdr:col>7</xdr:col>
      <xdr:colOff>333375</xdr:colOff>
      <xdr:row>52</xdr:row>
      <xdr:rowOff>66675</xdr:rowOff>
    </xdr:to>
    <xdr:sp macro="" textlink="">
      <xdr:nvSpPr>
        <xdr:cNvPr id="47" name="正方形/長方形 46"/>
        <xdr:cNvSpPr/>
      </xdr:nvSpPr>
      <xdr:spPr>
        <a:xfrm>
          <a:off x="485775" y="6886575"/>
          <a:ext cx="3676650" cy="1504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600075</xdr:colOff>
      <xdr:row>41</xdr:row>
      <xdr:rowOff>95250</xdr:rowOff>
    </xdr:from>
    <xdr:to>
      <xdr:col>16</xdr:col>
      <xdr:colOff>9525</xdr:colOff>
      <xdr:row>52</xdr:row>
      <xdr:rowOff>66675</xdr:rowOff>
    </xdr:to>
    <xdr:sp macro="" textlink="">
      <xdr:nvSpPr>
        <xdr:cNvPr id="48" name="正方形/長方形 47"/>
        <xdr:cNvSpPr/>
      </xdr:nvSpPr>
      <xdr:spPr>
        <a:xfrm>
          <a:off x="4429125" y="6886575"/>
          <a:ext cx="3771900" cy="1504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333375</xdr:colOff>
      <xdr:row>56</xdr:row>
      <xdr:rowOff>19050</xdr:rowOff>
    </xdr:from>
    <xdr:to>
      <xdr:col>11</xdr:col>
      <xdr:colOff>523875</xdr:colOff>
      <xdr:row>57</xdr:row>
      <xdr:rowOff>57150</xdr:rowOff>
    </xdr:to>
    <xdr:sp macro="" textlink="">
      <xdr:nvSpPr>
        <xdr:cNvPr id="49" name="Text Box 26"/>
        <xdr:cNvSpPr txBox="1">
          <a:spLocks noChangeArrowheads="1"/>
        </xdr:cNvSpPr>
      </xdr:nvSpPr>
      <xdr:spPr bwMode="auto">
        <a:xfrm>
          <a:off x="3162300" y="9267825"/>
          <a:ext cx="35528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抵抗値補正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Rc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は、電線路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A~D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以外の抵抗がある場合に使用</a:t>
          </a:r>
        </a:p>
      </xdr:txBody>
    </xdr:sp>
    <xdr:clientData/>
  </xdr:twoCellAnchor>
  <xdr:twoCellAnchor>
    <xdr:from>
      <xdr:col>6</xdr:col>
      <xdr:colOff>276225</xdr:colOff>
      <xdr:row>32</xdr:row>
      <xdr:rowOff>47625</xdr:rowOff>
    </xdr:from>
    <xdr:to>
      <xdr:col>9</xdr:col>
      <xdr:colOff>495300</xdr:colOff>
      <xdr:row>33</xdr:row>
      <xdr:rowOff>142875</xdr:rowOff>
    </xdr:to>
    <xdr:sp macro="" textlink="">
      <xdr:nvSpPr>
        <xdr:cNvPr id="50" name="Text Box 26"/>
        <xdr:cNvSpPr txBox="1">
          <a:spLocks noChangeArrowheads="1"/>
        </xdr:cNvSpPr>
      </xdr:nvSpPr>
      <xdr:spPr bwMode="auto">
        <a:xfrm>
          <a:off x="3448050" y="5295900"/>
          <a:ext cx="22955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運転力率</a:t>
          </a:r>
          <a:r>
            <a:rPr lang="en-US" altLang="ja-JP" sz="1000" b="0" i="0" baseline="0">
              <a:latin typeface="+mn-lt"/>
              <a:ea typeface="+mn-ea"/>
              <a:cs typeface="+mn-cs"/>
            </a:rPr>
            <a:t>1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の時の出力を入力</a:t>
          </a:r>
          <a:endParaRPr lang="en-US" altLang="ja-JP" sz="1000" b="0" i="0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40</xdr:row>
      <xdr:rowOff>95250</xdr:rowOff>
    </xdr:from>
    <xdr:to>
      <xdr:col>5</xdr:col>
      <xdr:colOff>219075</xdr:colOff>
      <xdr:row>40</xdr:row>
      <xdr:rowOff>95250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2590800" y="6705600"/>
          <a:ext cx="457200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171450</xdr:colOff>
      <xdr:row>40</xdr:row>
      <xdr:rowOff>104775</xdr:rowOff>
    </xdr:from>
    <xdr:to>
      <xdr:col>12</xdr:col>
      <xdr:colOff>38100</xdr:colOff>
      <xdr:row>40</xdr:row>
      <xdr:rowOff>104775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62700" y="671512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97847</xdr:colOff>
      <xdr:row>17</xdr:row>
      <xdr:rowOff>133350</xdr:rowOff>
    </xdr:from>
    <xdr:to>
      <xdr:col>6</xdr:col>
      <xdr:colOff>269297</xdr:colOff>
      <xdr:row>19</xdr:row>
      <xdr:rowOff>0</xdr:rowOff>
    </xdr:to>
    <xdr:sp macro="" textlink="">
      <xdr:nvSpPr>
        <xdr:cNvPr id="4" name="Text Box 62"/>
        <xdr:cNvSpPr txBox="1">
          <a:spLocks noChangeArrowheads="1"/>
        </xdr:cNvSpPr>
      </xdr:nvSpPr>
      <xdr:spPr bwMode="auto">
        <a:xfrm>
          <a:off x="97847" y="3057525"/>
          <a:ext cx="33432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ＪＳゴシック"/>
            </a:rPr>
            <a:t>■　受電点から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ＪＳゴシック"/>
            </a:rPr>
            <a:t>PCS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ＪＳゴシック"/>
            </a:rPr>
            <a:t>までの電圧上昇値の計算</a:t>
          </a:r>
        </a:p>
      </xdr:txBody>
    </xdr:sp>
    <xdr:clientData/>
  </xdr:twoCellAnchor>
  <xdr:twoCellAnchor>
    <xdr:from>
      <xdr:col>0</xdr:col>
      <xdr:colOff>85725</xdr:colOff>
      <xdr:row>7</xdr:row>
      <xdr:rowOff>28575</xdr:rowOff>
    </xdr:from>
    <xdr:to>
      <xdr:col>15</xdr:col>
      <xdr:colOff>19050</xdr:colOff>
      <xdr:row>17</xdr:row>
      <xdr:rowOff>76200</xdr:rowOff>
    </xdr:to>
    <xdr:sp macro="" textlink="">
      <xdr:nvSpPr>
        <xdr:cNvPr id="5" name="Rectangle 63"/>
        <xdr:cNvSpPr>
          <a:spLocks noChangeArrowheads="1"/>
        </xdr:cNvSpPr>
      </xdr:nvSpPr>
      <xdr:spPr bwMode="auto">
        <a:xfrm>
          <a:off x="85725" y="1371600"/>
          <a:ext cx="7962900" cy="1628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542925</xdr:colOff>
      <xdr:row>12</xdr:row>
      <xdr:rowOff>62346</xdr:rowOff>
    </xdr:from>
    <xdr:to>
      <xdr:col>15</xdr:col>
      <xdr:colOff>133350</xdr:colOff>
      <xdr:row>17</xdr:row>
      <xdr:rowOff>171450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5791200" y="2291196"/>
          <a:ext cx="2371725" cy="804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ﾊﾟﾜｰｺﾝﾃﾞｨｼｮﾅ（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PCS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発電容量：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kW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（運転力率は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として計算）</a:t>
          </a:r>
          <a:endParaRPr lang="en-US" altLang="ja-JP" sz="1000" b="0" i="0" u="none" strike="noStrike" baseline="0">
            <a:solidFill>
              <a:srgbClr val="000000"/>
            </a:solidFill>
            <a:latin typeface="Century" pitchFamily="18" charset="0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451141</xdr:colOff>
      <xdr:row>14</xdr:row>
      <xdr:rowOff>71005</xdr:rowOff>
    </xdr:from>
    <xdr:to>
      <xdr:col>2</xdr:col>
      <xdr:colOff>289693</xdr:colOff>
      <xdr:row>15</xdr:row>
      <xdr:rowOff>75209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022641" y="2547505"/>
          <a:ext cx="49577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電線路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A</a:t>
          </a:r>
        </a:p>
      </xdr:txBody>
    </xdr:sp>
    <xdr:clientData/>
  </xdr:twoCellAnchor>
  <xdr:twoCellAnchor>
    <xdr:from>
      <xdr:col>1</xdr:col>
      <xdr:colOff>209550</xdr:colOff>
      <xdr:row>10</xdr:row>
      <xdr:rowOff>57150</xdr:rowOff>
    </xdr:from>
    <xdr:to>
      <xdr:col>2</xdr:col>
      <xdr:colOff>600075</xdr:colOff>
      <xdr:row>10</xdr:row>
      <xdr:rowOff>57150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1050" y="1924050"/>
          <a:ext cx="1047750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85725</xdr:colOff>
      <xdr:row>8</xdr:row>
      <xdr:rowOff>152400</xdr:rowOff>
    </xdr:from>
    <xdr:to>
      <xdr:col>6</xdr:col>
      <xdr:colOff>447675</xdr:colOff>
      <xdr:row>11</xdr:row>
      <xdr:rowOff>104775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2914650" y="1676400"/>
          <a:ext cx="704850" cy="47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10</xdr:row>
      <xdr:rowOff>142875</xdr:rowOff>
    </xdr:from>
    <xdr:to>
      <xdr:col>1</xdr:col>
      <xdr:colOff>209550</xdr:colOff>
      <xdr:row>14</xdr:row>
      <xdr:rowOff>142875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781050" y="200977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10</xdr:row>
      <xdr:rowOff>142875</xdr:rowOff>
    </xdr:from>
    <xdr:to>
      <xdr:col>5</xdr:col>
      <xdr:colOff>85725</xdr:colOff>
      <xdr:row>14</xdr:row>
      <xdr:rowOff>142875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2914650" y="200977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11</xdr:row>
      <xdr:rowOff>171450</xdr:rowOff>
    </xdr:from>
    <xdr:to>
      <xdr:col>6</xdr:col>
      <xdr:colOff>447675</xdr:colOff>
      <xdr:row>14</xdr:row>
      <xdr:rowOff>142875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3619500" y="221932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390525</xdr:colOff>
      <xdr:row>11</xdr:row>
      <xdr:rowOff>171450</xdr:rowOff>
    </xdr:from>
    <xdr:to>
      <xdr:col>9</xdr:col>
      <xdr:colOff>390525</xdr:colOff>
      <xdr:row>14</xdr:row>
      <xdr:rowOff>142875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5638800" y="221932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166256</xdr:colOff>
      <xdr:row>9</xdr:row>
      <xdr:rowOff>121227</xdr:rowOff>
    </xdr:from>
    <xdr:to>
      <xdr:col>6</xdr:col>
      <xdr:colOff>226543</xdr:colOff>
      <xdr:row>10</xdr:row>
      <xdr:rowOff>144481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2995181" y="1826202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分電盤</a:t>
          </a:r>
        </a:p>
      </xdr:txBody>
    </xdr:sp>
    <xdr:clientData/>
  </xdr:twoCellAnchor>
  <xdr:twoCellAnchor>
    <xdr:from>
      <xdr:col>0</xdr:col>
      <xdr:colOff>498766</xdr:colOff>
      <xdr:row>9</xdr:row>
      <xdr:rowOff>80530</xdr:rowOff>
    </xdr:from>
    <xdr:to>
      <xdr:col>1</xdr:col>
      <xdr:colOff>330453</xdr:colOff>
      <xdr:row>10</xdr:row>
      <xdr:rowOff>103784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498766" y="178550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受電点</a:t>
          </a:r>
        </a:p>
      </xdr:txBody>
    </xdr:sp>
    <xdr:clientData/>
  </xdr:twoCellAnchor>
  <xdr:twoCellAnchor>
    <xdr:from>
      <xdr:col>1</xdr:col>
      <xdr:colOff>209550</xdr:colOff>
      <xdr:row>13</xdr:row>
      <xdr:rowOff>152400</xdr:rowOff>
    </xdr:from>
    <xdr:to>
      <xdr:col>2</xdr:col>
      <xdr:colOff>600075</xdr:colOff>
      <xdr:row>13</xdr:row>
      <xdr:rowOff>152400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781050" y="246697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29000</xdr:colOff>
      <xdr:row>14</xdr:row>
      <xdr:rowOff>71005</xdr:rowOff>
    </xdr:from>
    <xdr:to>
      <xdr:col>4</xdr:col>
      <xdr:colOff>513975</xdr:colOff>
      <xdr:row>15</xdr:row>
      <xdr:rowOff>75209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1914950" y="2547505"/>
          <a:ext cx="770725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（電線路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）</a:t>
          </a:r>
        </a:p>
      </xdr:txBody>
    </xdr:sp>
    <xdr:clientData/>
  </xdr:twoCellAnchor>
  <xdr:twoCellAnchor>
    <xdr:from>
      <xdr:col>7</xdr:col>
      <xdr:colOff>118632</xdr:colOff>
      <xdr:row>14</xdr:row>
      <xdr:rowOff>23380</xdr:rowOff>
    </xdr:from>
    <xdr:to>
      <xdr:col>7</xdr:col>
      <xdr:colOff>614409</xdr:colOff>
      <xdr:row>15</xdr:row>
      <xdr:rowOff>27584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3947682" y="2499880"/>
          <a:ext cx="49577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電線路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C</a:t>
          </a:r>
        </a:p>
      </xdr:txBody>
    </xdr:sp>
    <xdr:clientData/>
  </xdr:twoCellAnchor>
  <xdr:twoCellAnchor>
    <xdr:from>
      <xdr:col>6</xdr:col>
      <xdr:colOff>457200</xdr:colOff>
      <xdr:row>13</xdr:row>
      <xdr:rowOff>142875</xdr:rowOff>
    </xdr:from>
    <xdr:to>
      <xdr:col>8</xdr:col>
      <xdr:colOff>209550</xdr:colOff>
      <xdr:row>13</xdr:row>
      <xdr:rowOff>142875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3629025" y="2457450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647700</xdr:colOff>
      <xdr:row>10</xdr:row>
      <xdr:rowOff>57150</xdr:rowOff>
    </xdr:from>
    <xdr:to>
      <xdr:col>5</xdr:col>
      <xdr:colOff>85725</xdr:colOff>
      <xdr:row>10</xdr:row>
      <xdr:rowOff>57150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876425" y="1924050"/>
          <a:ext cx="10382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581025</xdr:colOff>
      <xdr:row>10</xdr:row>
      <xdr:rowOff>0</xdr:rowOff>
    </xdr:from>
    <xdr:to>
      <xdr:col>3</xdr:col>
      <xdr:colOff>9525</xdr:colOff>
      <xdr:row>10</xdr:row>
      <xdr:rowOff>85725</xdr:rowOff>
    </xdr:to>
    <xdr:sp macro="" textlink="">
      <xdr:nvSpPr>
        <xdr:cNvPr id="21" name="Oval 23"/>
        <xdr:cNvSpPr>
          <a:spLocks noChangeArrowheads="1"/>
        </xdr:cNvSpPr>
      </xdr:nvSpPr>
      <xdr:spPr bwMode="auto">
        <a:xfrm>
          <a:off x="1809750" y="1866900"/>
          <a:ext cx="85725" cy="857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619125</xdr:colOff>
      <xdr:row>10</xdr:row>
      <xdr:rowOff>142875</xdr:rowOff>
    </xdr:from>
    <xdr:to>
      <xdr:col>2</xdr:col>
      <xdr:colOff>619125</xdr:colOff>
      <xdr:row>14</xdr:row>
      <xdr:rowOff>142875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1847850" y="200977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619125</xdr:colOff>
      <xdr:row>13</xdr:row>
      <xdr:rowOff>152400</xdr:rowOff>
    </xdr:from>
    <xdr:to>
      <xdr:col>5</xdr:col>
      <xdr:colOff>95250</xdr:colOff>
      <xdr:row>13</xdr:row>
      <xdr:rowOff>152400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1847850" y="24669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0</xdr:col>
      <xdr:colOff>536866</xdr:colOff>
      <xdr:row>16</xdr:row>
      <xdr:rowOff>32905</xdr:rowOff>
    </xdr:from>
    <xdr:to>
      <xdr:col>8</xdr:col>
      <xdr:colOff>336841</xdr:colOff>
      <xdr:row>17</xdr:row>
      <xdr:rowOff>42430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536866" y="2776105"/>
          <a:ext cx="4286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注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電線路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B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、電線路Ｄについては、直列に接続される電線路が無ければ計算不要</a:t>
          </a:r>
        </a:p>
      </xdr:txBody>
    </xdr:sp>
    <xdr:clientData/>
  </xdr:twoCellAnchor>
  <xdr:twoCellAnchor>
    <xdr:from>
      <xdr:col>8</xdr:col>
      <xdr:colOff>209550</xdr:colOff>
      <xdr:row>9</xdr:row>
      <xdr:rowOff>85725</xdr:rowOff>
    </xdr:from>
    <xdr:to>
      <xdr:col>8</xdr:col>
      <xdr:colOff>209550</xdr:colOff>
      <xdr:row>14</xdr:row>
      <xdr:rowOff>142875</xdr:rowOff>
    </xdr:to>
    <xdr:sp macro="" textlink="">
      <xdr:nvSpPr>
        <xdr:cNvPr id="25" name="Line 28"/>
        <xdr:cNvSpPr>
          <a:spLocks noChangeShapeType="1"/>
        </xdr:cNvSpPr>
      </xdr:nvSpPr>
      <xdr:spPr bwMode="auto">
        <a:xfrm>
          <a:off x="4695825" y="1790700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228600</xdr:colOff>
      <xdr:row>13</xdr:row>
      <xdr:rowOff>142875</xdr:rowOff>
    </xdr:from>
    <xdr:to>
      <xdr:col>9</xdr:col>
      <xdr:colOff>390525</xdr:colOff>
      <xdr:row>13</xdr:row>
      <xdr:rowOff>142875</xdr:rowOff>
    </xdr:to>
    <xdr:sp macro="" textlink="">
      <xdr:nvSpPr>
        <xdr:cNvPr id="26" name="Line 29"/>
        <xdr:cNvSpPr>
          <a:spLocks noChangeShapeType="1"/>
        </xdr:cNvSpPr>
      </xdr:nvSpPr>
      <xdr:spPr bwMode="auto">
        <a:xfrm>
          <a:off x="4714875" y="2457450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277406</xdr:colOff>
      <xdr:row>14</xdr:row>
      <xdr:rowOff>23380</xdr:rowOff>
    </xdr:from>
    <xdr:to>
      <xdr:col>9</xdr:col>
      <xdr:colOff>293312</xdr:colOff>
      <xdr:row>15</xdr:row>
      <xdr:rowOff>27584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4763681" y="2499880"/>
          <a:ext cx="777906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（電線路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D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）</a:t>
          </a:r>
        </a:p>
      </xdr:txBody>
    </xdr:sp>
    <xdr:clientData/>
  </xdr:twoCellAnchor>
  <xdr:twoCellAnchor>
    <xdr:from>
      <xdr:col>6</xdr:col>
      <xdr:colOff>447675</xdr:colOff>
      <xdr:row>10</xdr:row>
      <xdr:rowOff>57150</xdr:rowOff>
    </xdr:from>
    <xdr:to>
      <xdr:col>8</xdr:col>
      <xdr:colOff>228600</xdr:colOff>
      <xdr:row>10</xdr:row>
      <xdr:rowOff>57150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>
          <a:off x="3619500" y="1924050"/>
          <a:ext cx="10953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413041</xdr:colOff>
      <xdr:row>8</xdr:row>
      <xdr:rowOff>166753</xdr:rowOff>
    </xdr:from>
    <xdr:to>
      <xdr:col>10</xdr:col>
      <xdr:colOff>33200</xdr:colOff>
      <xdr:row>9</xdr:row>
      <xdr:rowOff>158454</xdr:rowOff>
    </xdr:to>
    <xdr:sp macro="" textlink="">
      <xdr:nvSpPr>
        <xdr:cNvPr id="29" name="Text Box 33"/>
        <xdr:cNvSpPr txBox="1">
          <a:spLocks noChangeArrowheads="1"/>
        </xdr:cNvSpPr>
      </xdr:nvSpPr>
      <xdr:spPr bwMode="auto">
        <a:xfrm>
          <a:off x="5661316" y="1690753"/>
          <a:ext cx="277384" cy="172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PCS</a:t>
          </a:r>
        </a:p>
      </xdr:txBody>
    </xdr:sp>
    <xdr:clientData/>
  </xdr:twoCellAnchor>
  <xdr:twoCellAnchor>
    <xdr:from>
      <xdr:col>8</xdr:col>
      <xdr:colOff>276225</xdr:colOff>
      <xdr:row>10</xdr:row>
      <xdr:rowOff>57150</xdr:rowOff>
    </xdr:from>
    <xdr:to>
      <xdr:col>9</xdr:col>
      <xdr:colOff>438150</xdr:colOff>
      <xdr:row>10</xdr:row>
      <xdr:rowOff>57150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>
          <a:off x="4762500" y="1924050"/>
          <a:ext cx="92392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390525</xdr:colOff>
      <xdr:row>9</xdr:row>
      <xdr:rowOff>161925</xdr:rowOff>
    </xdr:from>
    <xdr:to>
      <xdr:col>10</xdr:col>
      <xdr:colOff>66675</xdr:colOff>
      <xdr:row>10</xdr:row>
      <xdr:rowOff>95250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5638800" y="1866900"/>
          <a:ext cx="3333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7</xdr:row>
      <xdr:rowOff>152400</xdr:rowOff>
    </xdr:from>
    <xdr:to>
      <xdr:col>12</xdr:col>
      <xdr:colOff>152400</xdr:colOff>
      <xdr:row>12</xdr:row>
      <xdr:rowOff>0</xdr:rowOff>
    </xdr:to>
    <xdr:sp macro="" textlink="">
      <xdr:nvSpPr>
        <xdr:cNvPr id="32" name="Rectangle 36"/>
        <xdr:cNvSpPr>
          <a:spLocks noChangeArrowheads="1"/>
        </xdr:cNvSpPr>
      </xdr:nvSpPr>
      <xdr:spPr bwMode="auto">
        <a:xfrm>
          <a:off x="5600700" y="1495425"/>
          <a:ext cx="1400175" cy="733425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10</xdr:row>
      <xdr:rowOff>9525</xdr:rowOff>
    </xdr:from>
    <xdr:to>
      <xdr:col>12</xdr:col>
      <xdr:colOff>133350</xdr:colOff>
      <xdr:row>10</xdr:row>
      <xdr:rowOff>114300</xdr:rowOff>
    </xdr:to>
    <xdr:grpSp>
      <xdr:nvGrpSpPr>
        <xdr:cNvPr id="33" name="Group 38"/>
        <xdr:cNvGrpSpPr>
          <a:grpSpLocks/>
        </xdr:cNvGrpSpPr>
      </xdr:nvGrpSpPr>
      <xdr:grpSpPr bwMode="auto">
        <a:xfrm flipH="1">
          <a:off x="6268571" y="1858496"/>
          <a:ext cx="756397" cy="104775"/>
          <a:chOff x="691" y="224"/>
          <a:chExt cx="58" cy="19"/>
        </a:xfrm>
      </xdr:grpSpPr>
      <xdr:sp macro="" textlink="">
        <xdr:nvSpPr>
          <xdr:cNvPr id="34" name="Freeform 39"/>
          <xdr:cNvSpPr>
            <a:spLocks/>
          </xdr:cNvSpPr>
        </xdr:nvSpPr>
        <xdr:spPr bwMode="auto">
          <a:xfrm>
            <a:off x="691" y="224"/>
            <a:ext cx="28" cy="10"/>
          </a:xfrm>
          <a:custGeom>
            <a:avLst/>
            <a:gdLst>
              <a:gd name="T0" fmla="*/ 0 w 922"/>
              <a:gd name="T1" fmla="*/ 0 h 586"/>
              <a:gd name="T2" fmla="*/ 0 w 922"/>
              <a:gd name="T3" fmla="*/ 0 h 586"/>
              <a:gd name="T4" fmla="*/ 0 w 922"/>
              <a:gd name="T5" fmla="*/ 0 h 586"/>
              <a:gd name="T6" fmla="*/ 0 w 922"/>
              <a:gd name="T7" fmla="*/ 0 h 586"/>
              <a:gd name="T8" fmla="*/ 0 w 922"/>
              <a:gd name="T9" fmla="*/ 0 h 58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22"/>
              <a:gd name="T16" fmla="*/ 0 h 586"/>
              <a:gd name="T17" fmla="*/ 922 w 922"/>
              <a:gd name="T18" fmla="*/ 586 h 58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22" h="586">
                <a:moveTo>
                  <a:pt x="0" y="0"/>
                </a:moveTo>
                <a:lnTo>
                  <a:pt x="461" y="0"/>
                </a:lnTo>
                <a:lnTo>
                  <a:pt x="922" y="586"/>
                </a:lnTo>
                <a:lnTo>
                  <a:pt x="461" y="586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5" name="Freeform 40"/>
          <xdr:cNvSpPr>
            <a:spLocks/>
          </xdr:cNvSpPr>
        </xdr:nvSpPr>
        <xdr:spPr bwMode="auto">
          <a:xfrm>
            <a:off x="706" y="224"/>
            <a:ext cx="28" cy="10"/>
          </a:xfrm>
          <a:custGeom>
            <a:avLst/>
            <a:gdLst>
              <a:gd name="T0" fmla="*/ 0 w 923"/>
              <a:gd name="T1" fmla="*/ 0 h 586"/>
              <a:gd name="T2" fmla="*/ 0 w 923"/>
              <a:gd name="T3" fmla="*/ 0 h 586"/>
              <a:gd name="T4" fmla="*/ 0 w 923"/>
              <a:gd name="T5" fmla="*/ 0 h 586"/>
              <a:gd name="T6" fmla="*/ 0 w 923"/>
              <a:gd name="T7" fmla="*/ 0 h 586"/>
              <a:gd name="T8" fmla="*/ 0 w 923"/>
              <a:gd name="T9" fmla="*/ 0 h 58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23"/>
              <a:gd name="T16" fmla="*/ 0 h 586"/>
              <a:gd name="T17" fmla="*/ 923 w 923"/>
              <a:gd name="T18" fmla="*/ 586 h 58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23" h="586">
                <a:moveTo>
                  <a:pt x="0" y="0"/>
                </a:moveTo>
                <a:lnTo>
                  <a:pt x="461" y="0"/>
                </a:lnTo>
                <a:lnTo>
                  <a:pt x="923" y="586"/>
                </a:lnTo>
                <a:lnTo>
                  <a:pt x="461" y="586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Freeform 41"/>
          <xdr:cNvSpPr>
            <a:spLocks/>
          </xdr:cNvSpPr>
        </xdr:nvSpPr>
        <xdr:spPr bwMode="auto">
          <a:xfrm>
            <a:off x="706" y="234"/>
            <a:ext cx="28" cy="9"/>
          </a:xfrm>
          <a:custGeom>
            <a:avLst/>
            <a:gdLst>
              <a:gd name="T0" fmla="*/ 0 w 923"/>
              <a:gd name="T1" fmla="*/ 0 h 586"/>
              <a:gd name="T2" fmla="*/ 0 w 923"/>
              <a:gd name="T3" fmla="*/ 0 h 586"/>
              <a:gd name="T4" fmla="*/ 0 w 923"/>
              <a:gd name="T5" fmla="*/ 0 h 586"/>
              <a:gd name="T6" fmla="*/ 0 w 923"/>
              <a:gd name="T7" fmla="*/ 0 h 586"/>
              <a:gd name="T8" fmla="*/ 0 w 923"/>
              <a:gd name="T9" fmla="*/ 0 h 58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23"/>
              <a:gd name="T16" fmla="*/ 0 h 586"/>
              <a:gd name="T17" fmla="*/ 923 w 923"/>
              <a:gd name="T18" fmla="*/ 586 h 58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23" h="586">
                <a:moveTo>
                  <a:pt x="0" y="0"/>
                </a:moveTo>
                <a:lnTo>
                  <a:pt x="461" y="0"/>
                </a:lnTo>
                <a:lnTo>
                  <a:pt x="923" y="586"/>
                </a:lnTo>
                <a:lnTo>
                  <a:pt x="461" y="586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7" name="Freeform 42"/>
          <xdr:cNvSpPr>
            <a:spLocks/>
          </xdr:cNvSpPr>
        </xdr:nvSpPr>
        <xdr:spPr bwMode="auto">
          <a:xfrm>
            <a:off x="719" y="234"/>
            <a:ext cx="30" cy="9"/>
          </a:xfrm>
          <a:custGeom>
            <a:avLst/>
            <a:gdLst>
              <a:gd name="T0" fmla="*/ 0 w 923"/>
              <a:gd name="T1" fmla="*/ 0 h 586"/>
              <a:gd name="T2" fmla="*/ 0 w 923"/>
              <a:gd name="T3" fmla="*/ 0 h 586"/>
              <a:gd name="T4" fmla="*/ 0 w 923"/>
              <a:gd name="T5" fmla="*/ 0 h 586"/>
              <a:gd name="T6" fmla="*/ 0 w 923"/>
              <a:gd name="T7" fmla="*/ 0 h 586"/>
              <a:gd name="T8" fmla="*/ 0 w 923"/>
              <a:gd name="T9" fmla="*/ 0 h 58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23"/>
              <a:gd name="T16" fmla="*/ 0 h 586"/>
              <a:gd name="T17" fmla="*/ 923 w 923"/>
              <a:gd name="T18" fmla="*/ 586 h 58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23" h="586">
                <a:moveTo>
                  <a:pt x="0" y="0"/>
                </a:moveTo>
                <a:lnTo>
                  <a:pt x="462" y="0"/>
                </a:lnTo>
                <a:lnTo>
                  <a:pt x="923" y="586"/>
                </a:lnTo>
                <a:lnTo>
                  <a:pt x="462" y="586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10</xdr:col>
      <xdr:colOff>76200</xdr:colOff>
      <xdr:row>10</xdr:row>
      <xdr:rowOff>57150</xdr:rowOff>
    </xdr:from>
    <xdr:to>
      <xdr:col>11</xdr:col>
      <xdr:colOff>352425</xdr:colOff>
      <xdr:row>10</xdr:row>
      <xdr:rowOff>57150</xdr:rowOff>
    </xdr:to>
    <xdr:sp macro="" textlink="">
      <xdr:nvSpPr>
        <xdr:cNvPr id="38" name="Line 48"/>
        <xdr:cNvSpPr>
          <a:spLocks noChangeShapeType="1"/>
        </xdr:cNvSpPr>
      </xdr:nvSpPr>
      <xdr:spPr bwMode="auto">
        <a:xfrm>
          <a:off x="5981700" y="1924050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384466</xdr:colOff>
      <xdr:row>8</xdr:row>
      <xdr:rowOff>177144</xdr:rowOff>
    </xdr:from>
    <xdr:to>
      <xdr:col>11</xdr:col>
      <xdr:colOff>581058</xdr:colOff>
      <xdr:row>10</xdr:row>
      <xdr:rowOff>6920</xdr:rowOff>
    </xdr:to>
    <xdr:sp macro="" textlink="">
      <xdr:nvSpPr>
        <xdr:cNvPr id="39" name="Text Box 50"/>
        <xdr:cNvSpPr txBox="1">
          <a:spLocks noChangeArrowheads="1"/>
        </xdr:cNvSpPr>
      </xdr:nvSpPr>
      <xdr:spPr bwMode="auto">
        <a:xfrm>
          <a:off x="6575716" y="1701144"/>
          <a:ext cx="196592" cy="172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PV</a:t>
          </a:r>
        </a:p>
      </xdr:txBody>
    </xdr:sp>
    <xdr:clientData/>
  </xdr:twoCellAnchor>
  <xdr:twoCellAnchor>
    <xdr:from>
      <xdr:col>1</xdr:col>
      <xdr:colOff>219075</xdr:colOff>
      <xdr:row>13</xdr:row>
      <xdr:rowOff>57150</xdr:rowOff>
    </xdr:from>
    <xdr:to>
      <xdr:col>5</xdr:col>
      <xdr:colOff>85725</xdr:colOff>
      <xdr:row>13</xdr:row>
      <xdr:rowOff>57150</xdr:rowOff>
    </xdr:to>
    <xdr:sp macro="" textlink="">
      <xdr:nvSpPr>
        <xdr:cNvPr id="40" name="Line 52"/>
        <xdr:cNvSpPr>
          <a:spLocks noChangeShapeType="1"/>
        </xdr:cNvSpPr>
      </xdr:nvSpPr>
      <xdr:spPr bwMode="auto">
        <a:xfrm>
          <a:off x="790575" y="2371725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574966</xdr:colOff>
      <xdr:row>11</xdr:row>
      <xdr:rowOff>99580</xdr:rowOff>
    </xdr:from>
    <xdr:to>
      <xdr:col>4</xdr:col>
      <xdr:colOff>446644</xdr:colOff>
      <xdr:row>13</xdr:row>
      <xdr:rowOff>18059</xdr:rowOff>
    </xdr:to>
    <xdr:sp macro="" textlink="">
      <xdr:nvSpPr>
        <xdr:cNvPr id="41" name="Text Box 53"/>
        <xdr:cNvSpPr txBox="1">
          <a:spLocks noChangeArrowheads="1"/>
        </xdr:cNvSpPr>
      </xdr:nvSpPr>
      <xdr:spPr bwMode="auto">
        <a:xfrm>
          <a:off x="1146466" y="2147455"/>
          <a:ext cx="1471878" cy="185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引込口配線の抵抗値：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R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a</a:t>
          </a:r>
        </a:p>
      </xdr:txBody>
    </xdr:sp>
    <xdr:clientData/>
  </xdr:twoCellAnchor>
  <xdr:twoCellAnchor>
    <xdr:from>
      <xdr:col>7</xdr:col>
      <xdr:colOff>241591</xdr:colOff>
      <xdr:row>11</xdr:row>
      <xdr:rowOff>129887</xdr:rowOff>
    </xdr:from>
    <xdr:to>
      <xdr:col>9</xdr:col>
      <xdr:colOff>166004</xdr:colOff>
      <xdr:row>13</xdr:row>
      <xdr:rowOff>48366</xdr:rowOff>
    </xdr:to>
    <xdr:sp macro="" textlink="">
      <xdr:nvSpPr>
        <xdr:cNvPr id="42" name="Text Box 54"/>
        <xdr:cNvSpPr txBox="1">
          <a:spLocks noChangeArrowheads="1"/>
        </xdr:cNvSpPr>
      </xdr:nvSpPr>
      <xdr:spPr bwMode="auto">
        <a:xfrm>
          <a:off x="4070641" y="2177762"/>
          <a:ext cx="1343638" cy="185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屋内配線の抵抗値：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R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b</a:t>
          </a:r>
        </a:p>
      </xdr:txBody>
    </xdr:sp>
    <xdr:clientData/>
  </xdr:twoCellAnchor>
  <xdr:twoCellAnchor>
    <xdr:from>
      <xdr:col>6</xdr:col>
      <xdr:colOff>447675</xdr:colOff>
      <xdr:row>13</xdr:row>
      <xdr:rowOff>47625</xdr:rowOff>
    </xdr:from>
    <xdr:to>
      <xdr:col>9</xdr:col>
      <xdr:colOff>409575</xdr:colOff>
      <xdr:row>13</xdr:row>
      <xdr:rowOff>47625</xdr:rowOff>
    </xdr:to>
    <xdr:sp macro="" textlink="">
      <xdr:nvSpPr>
        <xdr:cNvPr id="43" name="Line 55"/>
        <xdr:cNvSpPr>
          <a:spLocks noChangeShapeType="1"/>
        </xdr:cNvSpPr>
      </xdr:nvSpPr>
      <xdr:spPr bwMode="auto">
        <a:xfrm>
          <a:off x="3619500" y="23622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171450</xdr:colOff>
      <xdr:row>10</xdr:row>
      <xdr:rowOff>9525</xdr:rowOff>
    </xdr:from>
    <xdr:to>
      <xdr:col>8</xdr:col>
      <xdr:colOff>257175</xdr:colOff>
      <xdr:row>10</xdr:row>
      <xdr:rowOff>95250</xdr:rowOff>
    </xdr:to>
    <xdr:sp macro="" textlink="">
      <xdr:nvSpPr>
        <xdr:cNvPr id="44" name="Oval 59"/>
        <xdr:cNvSpPr>
          <a:spLocks noChangeArrowheads="1"/>
        </xdr:cNvSpPr>
      </xdr:nvSpPr>
      <xdr:spPr bwMode="auto">
        <a:xfrm>
          <a:off x="4657725" y="1876425"/>
          <a:ext cx="85725" cy="857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193966</xdr:colOff>
      <xdr:row>13</xdr:row>
      <xdr:rowOff>159328</xdr:rowOff>
    </xdr:from>
    <xdr:to>
      <xdr:col>9</xdr:col>
      <xdr:colOff>432091</xdr:colOff>
      <xdr:row>14</xdr:row>
      <xdr:rowOff>157596</xdr:rowOff>
    </xdr:to>
    <xdr:sp macro="" textlink="">
      <xdr:nvSpPr>
        <xdr:cNvPr id="45" name="Text Box 67"/>
        <xdr:cNvSpPr txBox="1">
          <a:spLocks noChangeArrowheads="1"/>
        </xdr:cNvSpPr>
      </xdr:nvSpPr>
      <xdr:spPr bwMode="auto">
        <a:xfrm>
          <a:off x="5442241" y="2473903"/>
          <a:ext cx="238125" cy="160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注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1</a:t>
          </a:r>
        </a:p>
      </xdr:txBody>
    </xdr:sp>
    <xdr:clientData/>
  </xdr:twoCellAnchor>
  <xdr:twoCellAnchor>
    <xdr:from>
      <xdr:col>4</xdr:col>
      <xdr:colOff>393991</xdr:colOff>
      <xdr:row>14</xdr:row>
      <xdr:rowOff>42430</xdr:rowOff>
    </xdr:from>
    <xdr:to>
      <xdr:col>4</xdr:col>
      <xdr:colOff>632981</xdr:colOff>
      <xdr:row>15</xdr:row>
      <xdr:rowOff>23380</xdr:rowOff>
    </xdr:to>
    <xdr:sp macro="" textlink="">
      <xdr:nvSpPr>
        <xdr:cNvPr id="46" name="Text Box 68"/>
        <xdr:cNvSpPr txBox="1">
          <a:spLocks noChangeArrowheads="1"/>
        </xdr:cNvSpPr>
      </xdr:nvSpPr>
      <xdr:spPr bwMode="auto">
        <a:xfrm>
          <a:off x="2565691" y="2518930"/>
          <a:ext cx="2389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注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1</a:t>
          </a:r>
        </a:p>
      </xdr:txBody>
    </xdr:sp>
    <xdr:clientData/>
  </xdr:twoCellAnchor>
  <xdr:twoCellAnchor>
    <xdr:from>
      <xdr:col>0</xdr:col>
      <xdr:colOff>485775</xdr:colOff>
      <xdr:row>41</xdr:row>
      <xdr:rowOff>95250</xdr:rowOff>
    </xdr:from>
    <xdr:to>
      <xdr:col>7</xdr:col>
      <xdr:colOff>333375</xdr:colOff>
      <xdr:row>52</xdr:row>
      <xdr:rowOff>66675</xdr:rowOff>
    </xdr:to>
    <xdr:sp macro="" textlink="">
      <xdr:nvSpPr>
        <xdr:cNvPr id="47" name="正方形/長方形 46"/>
        <xdr:cNvSpPr/>
      </xdr:nvSpPr>
      <xdr:spPr>
        <a:xfrm>
          <a:off x="485775" y="6886575"/>
          <a:ext cx="3676650" cy="1504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600075</xdr:colOff>
      <xdr:row>41</xdr:row>
      <xdr:rowOff>95250</xdr:rowOff>
    </xdr:from>
    <xdr:to>
      <xdr:col>16</xdr:col>
      <xdr:colOff>9525</xdr:colOff>
      <xdr:row>52</xdr:row>
      <xdr:rowOff>66675</xdr:rowOff>
    </xdr:to>
    <xdr:sp macro="" textlink="">
      <xdr:nvSpPr>
        <xdr:cNvPr id="48" name="正方形/長方形 47"/>
        <xdr:cNvSpPr/>
      </xdr:nvSpPr>
      <xdr:spPr>
        <a:xfrm>
          <a:off x="4429125" y="6886575"/>
          <a:ext cx="3771900" cy="1504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333375</xdr:colOff>
      <xdr:row>56</xdr:row>
      <xdr:rowOff>19050</xdr:rowOff>
    </xdr:from>
    <xdr:to>
      <xdr:col>11</xdr:col>
      <xdr:colOff>523875</xdr:colOff>
      <xdr:row>57</xdr:row>
      <xdr:rowOff>57150</xdr:rowOff>
    </xdr:to>
    <xdr:sp macro="" textlink="">
      <xdr:nvSpPr>
        <xdr:cNvPr id="49" name="Text Box 26"/>
        <xdr:cNvSpPr txBox="1">
          <a:spLocks noChangeArrowheads="1"/>
        </xdr:cNvSpPr>
      </xdr:nvSpPr>
      <xdr:spPr bwMode="auto">
        <a:xfrm>
          <a:off x="3162300" y="9267825"/>
          <a:ext cx="35528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抵抗値補正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Rc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は、電線路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A~D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以外の抵抗がある場合に使用</a:t>
          </a:r>
        </a:p>
      </xdr:txBody>
    </xdr:sp>
    <xdr:clientData/>
  </xdr:twoCellAnchor>
  <xdr:twoCellAnchor>
    <xdr:from>
      <xdr:col>6</xdr:col>
      <xdr:colOff>276225</xdr:colOff>
      <xdr:row>32</xdr:row>
      <xdr:rowOff>47625</xdr:rowOff>
    </xdr:from>
    <xdr:to>
      <xdr:col>9</xdr:col>
      <xdr:colOff>495300</xdr:colOff>
      <xdr:row>33</xdr:row>
      <xdr:rowOff>142875</xdr:rowOff>
    </xdr:to>
    <xdr:sp macro="" textlink="">
      <xdr:nvSpPr>
        <xdr:cNvPr id="50" name="Text Box 26"/>
        <xdr:cNvSpPr txBox="1">
          <a:spLocks noChangeArrowheads="1"/>
        </xdr:cNvSpPr>
      </xdr:nvSpPr>
      <xdr:spPr bwMode="auto">
        <a:xfrm>
          <a:off x="3448050" y="5295900"/>
          <a:ext cx="22955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運転力率</a:t>
          </a:r>
          <a:r>
            <a:rPr lang="en-US" altLang="ja-JP" sz="1000" b="0" i="0" baseline="0">
              <a:latin typeface="+mn-lt"/>
              <a:ea typeface="+mn-ea"/>
              <a:cs typeface="+mn-cs"/>
            </a:rPr>
            <a:t>1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の時の出力を入力</a:t>
          </a:r>
          <a:endParaRPr lang="en-US" altLang="ja-JP" sz="1000" b="0" i="0" baseline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27455</xdr:colOff>
      <xdr:row>35</xdr:row>
      <xdr:rowOff>138392</xdr:rowOff>
    </xdr:from>
    <xdr:to>
      <xdr:col>6</xdr:col>
      <xdr:colOff>256055</xdr:colOff>
      <xdr:row>37</xdr:row>
      <xdr:rowOff>33617</xdr:rowOff>
    </xdr:to>
    <xdr:sp macro="" textlink="">
      <xdr:nvSpPr>
        <xdr:cNvPr id="51" name="円/楕円 50"/>
        <xdr:cNvSpPr/>
      </xdr:nvSpPr>
      <xdr:spPr>
        <a:xfrm>
          <a:off x="2212602" y="5920627"/>
          <a:ext cx="1237129" cy="25381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75080</xdr:colOff>
      <xdr:row>37</xdr:row>
      <xdr:rowOff>5042</xdr:rowOff>
    </xdr:from>
    <xdr:to>
      <xdr:col>13</xdr:col>
      <xdr:colOff>313205</xdr:colOff>
      <xdr:row>37</xdr:row>
      <xdr:rowOff>14567</xdr:rowOff>
    </xdr:to>
    <xdr:cxnSp macro="">
      <xdr:nvCxnSpPr>
        <xdr:cNvPr id="52" name="図形 51"/>
        <xdr:cNvCxnSpPr>
          <a:cxnSpLocks noChangeShapeType="1"/>
          <a:stCxn id="51" idx="5"/>
        </xdr:cNvCxnSpPr>
      </xdr:nvCxnSpPr>
      <xdr:spPr bwMode="auto">
        <a:xfrm rot="16200000" flipH="1">
          <a:off x="5411321" y="4003301"/>
          <a:ext cx="9525" cy="4294655"/>
        </a:xfrm>
        <a:prstGeom prst="bentConnector4">
          <a:avLst>
            <a:gd name="adj1" fmla="val 2600000"/>
            <a:gd name="adj2" fmla="val 52116"/>
          </a:avLst>
        </a:prstGeom>
        <a:noFill/>
        <a:ln w="25400" algn="ctr">
          <a:solidFill>
            <a:srgbClr val="FF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3</xdr:col>
      <xdr:colOff>227480</xdr:colOff>
      <xdr:row>44</xdr:row>
      <xdr:rowOff>252692</xdr:rowOff>
    </xdr:from>
    <xdr:to>
      <xdr:col>7</xdr:col>
      <xdr:colOff>75080</xdr:colOff>
      <xdr:row>47</xdr:row>
      <xdr:rowOff>14567</xdr:rowOff>
    </xdr:to>
    <xdr:sp macro="" textlink="">
      <xdr:nvSpPr>
        <xdr:cNvPr id="53" name="正方形/長方形 52"/>
        <xdr:cNvSpPr/>
      </xdr:nvSpPr>
      <xdr:spPr>
        <a:xfrm>
          <a:off x="2121274" y="7402045"/>
          <a:ext cx="1808630" cy="2325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256055</xdr:colOff>
      <xdr:row>44</xdr:row>
      <xdr:rowOff>264458</xdr:rowOff>
    </xdr:from>
    <xdr:to>
      <xdr:col>14</xdr:col>
      <xdr:colOff>75080</xdr:colOff>
      <xdr:row>47</xdr:row>
      <xdr:rowOff>24092</xdr:rowOff>
    </xdr:to>
    <xdr:sp macro="" textlink="">
      <xdr:nvSpPr>
        <xdr:cNvPr id="54" name="正方形/長方形 53"/>
        <xdr:cNvSpPr/>
      </xdr:nvSpPr>
      <xdr:spPr>
        <a:xfrm>
          <a:off x="6195173" y="7413811"/>
          <a:ext cx="1791260" cy="23028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660027</xdr:colOff>
      <xdr:row>46</xdr:row>
      <xdr:rowOff>81242</xdr:rowOff>
    </xdr:from>
    <xdr:to>
      <xdr:col>14</xdr:col>
      <xdr:colOff>84605</xdr:colOff>
      <xdr:row>62</xdr:row>
      <xdr:rowOff>172570</xdr:rowOff>
    </xdr:to>
    <xdr:cxnSp macro="">
      <xdr:nvCxnSpPr>
        <xdr:cNvPr id="55" name="図形 64"/>
        <xdr:cNvCxnSpPr>
          <a:cxnSpLocks noChangeShapeType="1"/>
          <a:stCxn id="54" idx="3"/>
        </xdr:cNvCxnSpPr>
      </xdr:nvCxnSpPr>
      <xdr:spPr bwMode="auto">
        <a:xfrm flipH="1">
          <a:off x="7910233" y="7533154"/>
          <a:ext cx="85725" cy="2982445"/>
        </a:xfrm>
        <a:prstGeom prst="bentConnector4">
          <a:avLst>
            <a:gd name="adj1" fmla="val -244444"/>
            <a:gd name="adj2" fmla="val 52227"/>
          </a:avLst>
        </a:prstGeom>
        <a:noFill/>
        <a:ln w="25400" algn="ctr">
          <a:solidFill>
            <a:srgbClr val="FF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7</xdr:col>
      <xdr:colOff>75080</xdr:colOff>
      <xdr:row>46</xdr:row>
      <xdr:rowOff>66955</xdr:rowOff>
    </xdr:from>
    <xdr:to>
      <xdr:col>10</xdr:col>
      <xdr:colOff>198905</xdr:colOff>
      <xdr:row>46</xdr:row>
      <xdr:rowOff>71717</xdr:rowOff>
    </xdr:to>
    <xdr:cxnSp macro="">
      <xdr:nvCxnSpPr>
        <xdr:cNvPr id="56" name="直線コネクタ 55"/>
        <xdr:cNvCxnSpPr>
          <a:stCxn id="53" idx="3"/>
        </xdr:cNvCxnSpPr>
      </xdr:nvCxnSpPr>
      <xdr:spPr>
        <a:xfrm>
          <a:off x="3929904" y="7518867"/>
          <a:ext cx="2208119" cy="476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246530</xdr:colOff>
      <xdr:row>52</xdr:row>
      <xdr:rowOff>5042</xdr:rowOff>
    </xdr:from>
    <xdr:to>
      <xdr:col>6</xdr:col>
      <xdr:colOff>541805</xdr:colOff>
      <xdr:row>52</xdr:row>
      <xdr:rowOff>5042</xdr:rowOff>
    </xdr:to>
    <xdr:cxnSp macro="">
      <xdr:nvCxnSpPr>
        <xdr:cNvPr id="57" name="直線コネクタ 56"/>
        <xdr:cNvCxnSpPr/>
      </xdr:nvCxnSpPr>
      <xdr:spPr>
        <a:xfrm>
          <a:off x="1479177" y="8274983"/>
          <a:ext cx="2256304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608480</xdr:colOff>
      <xdr:row>23</xdr:row>
      <xdr:rowOff>43142</xdr:rowOff>
    </xdr:from>
    <xdr:to>
      <xdr:col>9</xdr:col>
      <xdr:colOff>65555</xdr:colOff>
      <xdr:row>26</xdr:row>
      <xdr:rowOff>33617</xdr:rowOff>
    </xdr:to>
    <xdr:sp macro="" textlink="">
      <xdr:nvSpPr>
        <xdr:cNvPr id="58" name="正方形/長方形 57"/>
        <xdr:cNvSpPr/>
      </xdr:nvSpPr>
      <xdr:spPr>
        <a:xfrm>
          <a:off x="4463304" y="3797113"/>
          <a:ext cx="880222" cy="44991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389405</xdr:colOff>
      <xdr:row>23</xdr:row>
      <xdr:rowOff>33617</xdr:rowOff>
    </xdr:from>
    <xdr:to>
      <xdr:col>13</xdr:col>
      <xdr:colOff>351305</xdr:colOff>
      <xdr:row>23</xdr:row>
      <xdr:rowOff>43142</xdr:rowOff>
    </xdr:to>
    <xdr:cxnSp macro="">
      <xdr:nvCxnSpPr>
        <xdr:cNvPr id="59" name="図形 84"/>
        <xdr:cNvCxnSpPr>
          <a:cxnSpLocks noChangeShapeType="1"/>
          <a:stCxn id="58" idx="0"/>
        </xdr:cNvCxnSpPr>
      </xdr:nvCxnSpPr>
      <xdr:spPr bwMode="auto">
        <a:xfrm rot="5400000" flipV="1">
          <a:off x="6248681" y="2444283"/>
          <a:ext cx="9525" cy="2696135"/>
        </a:xfrm>
        <a:prstGeom prst="bentConnector2">
          <a:avLst/>
        </a:prstGeom>
        <a:noFill/>
        <a:ln w="25400" algn="ctr">
          <a:solidFill>
            <a:srgbClr val="FF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12</xdr:col>
      <xdr:colOff>332255</xdr:colOff>
      <xdr:row>23</xdr:row>
      <xdr:rowOff>52667</xdr:rowOff>
    </xdr:from>
    <xdr:to>
      <xdr:col>14</xdr:col>
      <xdr:colOff>36980</xdr:colOff>
      <xdr:row>29</xdr:row>
      <xdr:rowOff>33617</xdr:rowOff>
    </xdr:to>
    <xdr:sp macro="" textlink="">
      <xdr:nvSpPr>
        <xdr:cNvPr id="60" name="正方形/長方形 59"/>
        <xdr:cNvSpPr/>
      </xdr:nvSpPr>
      <xdr:spPr>
        <a:xfrm>
          <a:off x="7223873" y="3806638"/>
          <a:ext cx="724460" cy="97827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322730</xdr:colOff>
      <xdr:row>31</xdr:row>
      <xdr:rowOff>73958</xdr:rowOff>
    </xdr:from>
    <xdr:to>
      <xdr:col>14</xdr:col>
      <xdr:colOff>27455</xdr:colOff>
      <xdr:row>37</xdr:row>
      <xdr:rowOff>52667</xdr:rowOff>
    </xdr:to>
    <xdr:sp macro="" textlink="">
      <xdr:nvSpPr>
        <xdr:cNvPr id="61" name="正方形/長方形 60"/>
        <xdr:cNvSpPr/>
      </xdr:nvSpPr>
      <xdr:spPr>
        <a:xfrm>
          <a:off x="7214348" y="5217458"/>
          <a:ext cx="724460" cy="97603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166007</xdr:colOff>
      <xdr:row>8</xdr:row>
      <xdr:rowOff>70682</xdr:rowOff>
    </xdr:from>
    <xdr:to>
      <xdr:col>14</xdr:col>
      <xdr:colOff>220436</xdr:colOff>
      <xdr:row>31</xdr:row>
      <xdr:rowOff>137357</xdr:rowOff>
    </xdr:to>
    <xdr:grpSp>
      <xdr:nvGrpSpPr>
        <xdr:cNvPr id="2" name="グループ化 370"/>
        <xdr:cNvGrpSpPr>
          <a:grpSpLocks/>
        </xdr:cNvGrpSpPr>
      </xdr:nvGrpSpPr>
      <xdr:grpSpPr bwMode="auto">
        <a:xfrm>
          <a:off x="166007" y="1629318"/>
          <a:ext cx="7397338" cy="4846494"/>
          <a:chOff x="85726" y="1362081"/>
          <a:chExt cx="7770726" cy="4084004"/>
        </a:xfrm>
      </xdr:grpSpPr>
      <xdr:sp macro="" textlink="">
        <xdr:nvSpPr>
          <xdr:cNvPr id="3" name="Text Box 62"/>
          <xdr:cNvSpPr txBox="1">
            <a:spLocks noChangeArrowheads="1"/>
          </xdr:cNvSpPr>
        </xdr:nvSpPr>
        <xdr:spPr bwMode="auto">
          <a:xfrm>
            <a:off x="95805" y="5229382"/>
            <a:ext cx="3194967" cy="2167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4" name="Rectangle 63"/>
          <xdr:cNvSpPr>
            <a:spLocks noChangeArrowheads="1"/>
          </xdr:cNvSpPr>
        </xdr:nvSpPr>
        <xdr:spPr bwMode="auto">
          <a:xfrm>
            <a:off x="85726" y="1362081"/>
            <a:ext cx="7732626" cy="38128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851712" y="4770973"/>
            <a:ext cx="503938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" name="Line 8"/>
          <xdr:cNvSpPr>
            <a:spLocks noChangeShapeType="1"/>
          </xdr:cNvSpPr>
        </xdr:nvSpPr>
        <xdr:spPr bwMode="auto">
          <a:xfrm>
            <a:off x="612963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</xdr:spPr>
      </xdr:sp>
      <xdr:sp macro="" textlink="">
        <xdr:nvSpPr>
          <xdr:cNvPr id="7" name="Rectangle 9"/>
          <xdr:cNvSpPr>
            <a:spLocks noChangeArrowheads="1"/>
          </xdr:cNvSpPr>
        </xdr:nvSpPr>
        <xdr:spPr bwMode="auto">
          <a:xfrm>
            <a:off x="2763934" y="1476381"/>
            <a:ext cx="709332" cy="4902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11"/>
          <xdr:cNvSpPr>
            <a:spLocks noChangeShapeType="1"/>
          </xdr:cNvSpPr>
        </xdr:nvSpPr>
        <xdr:spPr bwMode="auto">
          <a:xfrm>
            <a:off x="612963" y="4249850"/>
            <a:ext cx="0" cy="6045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2"/>
          <xdr:cNvSpPr>
            <a:spLocks noChangeShapeType="1"/>
          </xdr:cNvSpPr>
        </xdr:nvSpPr>
        <xdr:spPr bwMode="auto">
          <a:xfrm>
            <a:off x="2763934" y="2561677"/>
            <a:ext cx="0" cy="7171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3"/>
          <xdr:cNvSpPr>
            <a:spLocks noChangeShapeType="1"/>
          </xdr:cNvSpPr>
        </xdr:nvSpPr>
        <xdr:spPr bwMode="auto">
          <a:xfrm>
            <a:off x="3473267" y="4467245"/>
            <a:ext cx="0" cy="3966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"/>
          <xdr:cNvSpPr>
            <a:spLocks noChangeShapeType="1"/>
          </xdr:cNvSpPr>
        </xdr:nvSpPr>
        <xdr:spPr bwMode="auto">
          <a:xfrm>
            <a:off x="5432692" y="4467245"/>
            <a:ext cx="0" cy="3966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Text Box 15"/>
          <xdr:cNvSpPr txBox="1">
            <a:spLocks noChangeArrowheads="1"/>
          </xdr:cNvSpPr>
        </xdr:nvSpPr>
        <xdr:spPr bwMode="auto">
          <a:xfrm>
            <a:off x="2847306" y="1620456"/>
            <a:ext cx="403150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3" name="Text Box 17"/>
          <xdr:cNvSpPr txBox="1">
            <a:spLocks noChangeArrowheads="1"/>
          </xdr:cNvSpPr>
        </xdr:nvSpPr>
        <xdr:spPr bwMode="auto">
          <a:xfrm>
            <a:off x="408246" y="2303902"/>
            <a:ext cx="393072" cy="3000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14" name="Line 18"/>
          <xdr:cNvSpPr>
            <a:spLocks noChangeShapeType="1"/>
          </xdr:cNvSpPr>
        </xdr:nvSpPr>
        <xdr:spPr bwMode="auto">
          <a:xfrm>
            <a:off x="612963" y="4703691"/>
            <a:ext cx="10516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5" name="Text Box 19"/>
          <xdr:cNvSpPr txBox="1">
            <a:spLocks noChangeArrowheads="1"/>
          </xdr:cNvSpPr>
        </xdr:nvSpPr>
        <xdr:spPr bwMode="auto">
          <a:xfrm>
            <a:off x="1758801" y="4770973"/>
            <a:ext cx="765986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16" name="Text Box 20"/>
          <xdr:cNvSpPr txBox="1">
            <a:spLocks noChangeArrowheads="1"/>
          </xdr:cNvSpPr>
        </xdr:nvSpPr>
        <xdr:spPr bwMode="auto">
          <a:xfrm>
            <a:off x="3804789" y="4737635"/>
            <a:ext cx="493860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17" name="Line 21"/>
          <xdr:cNvSpPr>
            <a:spLocks noChangeShapeType="1"/>
          </xdr:cNvSpPr>
        </xdr:nvSpPr>
        <xdr:spPr bwMode="auto">
          <a:xfrm>
            <a:off x="3482792" y="4703691"/>
            <a:ext cx="10746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8" name="Line 22"/>
          <xdr:cNvSpPr>
            <a:spLocks noChangeShapeType="1"/>
          </xdr:cNvSpPr>
        </xdr:nvSpPr>
        <xdr:spPr bwMode="auto">
          <a:xfrm>
            <a:off x="1712261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9" name="Line 24"/>
          <xdr:cNvSpPr>
            <a:spLocks noChangeShapeType="1"/>
          </xdr:cNvSpPr>
        </xdr:nvSpPr>
        <xdr:spPr bwMode="auto">
          <a:xfrm>
            <a:off x="1683686" y="4249850"/>
            <a:ext cx="0" cy="6045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25"/>
          <xdr:cNvSpPr>
            <a:spLocks noChangeShapeType="1"/>
          </xdr:cNvSpPr>
        </xdr:nvSpPr>
        <xdr:spPr bwMode="auto">
          <a:xfrm>
            <a:off x="1683686" y="4703691"/>
            <a:ext cx="10897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" name="Line 28"/>
          <xdr:cNvSpPr>
            <a:spLocks noChangeShapeType="1"/>
          </xdr:cNvSpPr>
        </xdr:nvSpPr>
        <xdr:spPr bwMode="auto">
          <a:xfrm>
            <a:off x="4576487" y="1522326"/>
            <a:ext cx="0" cy="9345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Line 29"/>
          <xdr:cNvSpPr>
            <a:spLocks noChangeShapeType="1"/>
          </xdr:cNvSpPr>
        </xdr:nvSpPr>
        <xdr:spPr bwMode="auto">
          <a:xfrm>
            <a:off x="4576487" y="4703691"/>
            <a:ext cx="8230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3" name="Text Box 30"/>
          <xdr:cNvSpPr txBox="1">
            <a:spLocks noChangeArrowheads="1"/>
          </xdr:cNvSpPr>
        </xdr:nvSpPr>
        <xdr:spPr bwMode="auto">
          <a:xfrm>
            <a:off x="4631248" y="4737635"/>
            <a:ext cx="675277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24" name="Line 32"/>
          <xdr:cNvSpPr>
            <a:spLocks noChangeShapeType="1"/>
          </xdr:cNvSpPr>
        </xdr:nvSpPr>
        <xdr:spPr bwMode="auto">
          <a:xfrm>
            <a:off x="3473267" y="1655676"/>
            <a:ext cx="110322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25" name="Text Box 33"/>
          <xdr:cNvSpPr txBox="1">
            <a:spLocks noChangeArrowheads="1"/>
          </xdr:cNvSpPr>
        </xdr:nvSpPr>
        <xdr:spPr bwMode="auto">
          <a:xfrm>
            <a:off x="5316604" y="1420424"/>
            <a:ext cx="534174" cy="2500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</a:t>
            </a:r>
          </a:p>
        </xdr:txBody>
      </xdr:sp>
      <xdr:sp macro="" textlink="">
        <xdr:nvSpPr>
          <xdr:cNvPr id="26" name="Line 34"/>
          <xdr:cNvSpPr>
            <a:spLocks noChangeShapeType="1"/>
          </xdr:cNvSpPr>
        </xdr:nvSpPr>
        <xdr:spPr bwMode="auto">
          <a:xfrm>
            <a:off x="4624112" y="165567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27" name="Rectangle 35"/>
          <xdr:cNvSpPr>
            <a:spLocks noChangeArrowheads="1"/>
          </xdr:cNvSpPr>
        </xdr:nvSpPr>
        <xdr:spPr bwMode="auto">
          <a:xfrm>
            <a:off x="5399560" y="1598526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Rectangle 36"/>
          <xdr:cNvSpPr>
            <a:spLocks noChangeArrowheads="1"/>
          </xdr:cNvSpPr>
        </xdr:nvSpPr>
        <xdr:spPr bwMode="auto">
          <a:xfrm>
            <a:off x="5364359" y="1400595"/>
            <a:ext cx="1430188" cy="2917588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</xdr:sp>
      <xdr:grpSp>
        <xdr:nvGrpSpPr>
          <xdr:cNvPr id="29" name="Group 38"/>
          <xdr:cNvGrpSpPr>
            <a:grpSpLocks/>
          </xdr:cNvGrpSpPr>
        </xdr:nvGrpSpPr>
        <xdr:grpSpPr bwMode="auto">
          <a:xfrm flipH="1">
            <a:off x="5999635" y="1608051"/>
            <a:ext cx="756398" cy="103094"/>
            <a:chOff x="691" y="224"/>
            <a:chExt cx="58" cy="19"/>
          </a:xfrm>
        </xdr:grpSpPr>
        <xdr:sp macro="" textlink="">
          <xdr:nvSpPr>
            <xdr:cNvPr id="174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5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6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7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30" name="Line 48"/>
          <xdr:cNvSpPr>
            <a:spLocks noChangeShapeType="1"/>
          </xdr:cNvSpPr>
        </xdr:nvSpPr>
        <xdr:spPr bwMode="auto">
          <a:xfrm>
            <a:off x="5746382" y="165567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Text Box 50"/>
          <xdr:cNvSpPr txBox="1">
            <a:spLocks noChangeArrowheads="1"/>
          </xdr:cNvSpPr>
        </xdr:nvSpPr>
        <xdr:spPr bwMode="auto">
          <a:xfrm>
            <a:off x="6334558" y="1428758"/>
            <a:ext cx="201575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32" name="Line 52"/>
          <xdr:cNvSpPr>
            <a:spLocks noChangeShapeType="1"/>
          </xdr:cNvSpPr>
        </xdr:nvSpPr>
        <xdr:spPr bwMode="auto">
          <a:xfrm>
            <a:off x="622488" y="4608440"/>
            <a:ext cx="21414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33" name="Text Box 53"/>
          <xdr:cNvSpPr txBox="1">
            <a:spLocks noChangeArrowheads="1"/>
          </xdr:cNvSpPr>
        </xdr:nvSpPr>
        <xdr:spPr bwMode="auto">
          <a:xfrm>
            <a:off x="982736" y="4379242"/>
            <a:ext cx="1471500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4" name="Text Box 54"/>
          <xdr:cNvSpPr txBox="1">
            <a:spLocks noChangeArrowheads="1"/>
          </xdr:cNvSpPr>
        </xdr:nvSpPr>
        <xdr:spPr bwMode="auto">
          <a:xfrm>
            <a:off x="3925734" y="4345904"/>
            <a:ext cx="1249766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35" name="Line 55"/>
          <xdr:cNvSpPr>
            <a:spLocks noChangeShapeType="1"/>
          </xdr:cNvSpPr>
        </xdr:nvSpPr>
        <xdr:spPr bwMode="auto">
          <a:xfrm>
            <a:off x="3473267" y="4529998"/>
            <a:ext cx="19453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36" name="Text Box 67"/>
          <xdr:cNvSpPr txBox="1">
            <a:spLocks noChangeArrowheads="1"/>
          </xdr:cNvSpPr>
        </xdr:nvSpPr>
        <xdr:spPr bwMode="auto">
          <a:xfrm>
            <a:off x="5205737" y="4720965"/>
            <a:ext cx="241891" cy="1666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37" name="Text Box 68"/>
          <xdr:cNvSpPr txBox="1">
            <a:spLocks noChangeArrowheads="1"/>
          </xdr:cNvSpPr>
        </xdr:nvSpPr>
        <xdr:spPr bwMode="auto">
          <a:xfrm>
            <a:off x="2413920" y="4745969"/>
            <a:ext cx="231811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38" name="Text Box 62"/>
          <xdr:cNvSpPr txBox="1">
            <a:spLocks noChangeArrowheads="1"/>
          </xdr:cNvSpPr>
        </xdr:nvSpPr>
        <xdr:spPr bwMode="auto">
          <a:xfrm>
            <a:off x="95805" y="5229382"/>
            <a:ext cx="3194967" cy="2167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39" name="Rectangle 63"/>
          <xdr:cNvSpPr>
            <a:spLocks noChangeArrowheads="1"/>
          </xdr:cNvSpPr>
        </xdr:nvSpPr>
        <xdr:spPr bwMode="auto">
          <a:xfrm>
            <a:off x="85726" y="1362081"/>
            <a:ext cx="7732626" cy="38128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0" name="Text Box 4"/>
          <xdr:cNvSpPr txBox="1">
            <a:spLocks noChangeArrowheads="1"/>
          </xdr:cNvSpPr>
        </xdr:nvSpPr>
        <xdr:spPr bwMode="auto">
          <a:xfrm>
            <a:off x="5498022" y="4354238"/>
            <a:ext cx="2358430" cy="7334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41" name="Text Box 7"/>
          <xdr:cNvSpPr txBox="1">
            <a:spLocks noChangeArrowheads="1"/>
          </xdr:cNvSpPr>
        </xdr:nvSpPr>
        <xdr:spPr bwMode="auto">
          <a:xfrm>
            <a:off x="851712" y="4770973"/>
            <a:ext cx="503938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42" name="Line 8"/>
          <xdr:cNvSpPr>
            <a:spLocks noChangeShapeType="1"/>
          </xdr:cNvSpPr>
        </xdr:nvSpPr>
        <xdr:spPr bwMode="auto">
          <a:xfrm>
            <a:off x="612963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</xdr:spPr>
      </xdr:sp>
      <xdr:sp macro="" textlink="">
        <xdr:nvSpPr>
          <xdr:cNvPr id="43" name="Rectangle 9"/>
          <xdr:cNvSpPr>
            <a:spLocks noChangeArrowheads="1"/>
          </xdr:cNvSpPr>
        </xdr:nvSpPr>
        <xdr:spPr bwMode="auto">
          <a:xfrm>
            <a:off x="2763934" y="1476381"/>
            <a:ext cx="709332" cy="4902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4" name="Line 11"/>
          <xdr:cNvSpPr>
            <a:spLocks noChangeShapeType="1"/>
          </xdr:cNvSpPr>
        </xdr:nvSpPr>
        <xdr:spPr bwMode="auto">
          <a:xfrm>
            <a:off x="612963" y="4249850"/>
            <a:ext cx="0" cy="6045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Line 12"/>
          <xdr:cNvSpPr>
            <a:spLocks noChangeShapeType="1"/>
          </xdr:cNvSpPr>
        </xdr:nvSpPr>
        <xdr:spPr bwMode="auto">
          <a:xfrm>
            <a:off x="2763934" y="2561677"/>
            <a:ext cx="0" cy="7171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Line 13"/>
          <xdr:cNvSpPr>
            <a:spLocks noChangeShapeType="1"/>
          </xdr:cNvSpPr>
        </xdr:nvSpPr>
        <xdr:spPr bwMode="auto">
          <a:xfrm>
            <a:off x="3473268" y="4467245"/>
            <a:ext cx="0" cy="3966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Text Box 15"/>
          <xdr:cNvSpPr txBox="1">
            <a:spLocks noChangeArrowheads="1"/>
          </xdr:cNvSpPr>
        </xdr:nvSpPr>
        <xdr:spPr bwMode="auto">
          <a:xfrm>
            <a:off x="2847306" y="1620456"/>
            <a:ext cx="403150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48" name="Text Box 17"/>
          <xdr:cNvSpPr txBox="1">
            <a:spLocks noChangeArrowheads="1"/>
          </xdr:cNvSpPr>
        </xdr:nvSpPr>
        <xdr:spPr bwMode="auto">
          <a:xfrm>
            <a:off x="408246" y="2303902"/>
            <a:ext cx="393072" cy="3000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49" name="Line 18"/>
          <xdr:cNvSpPr>
            <a:spLocks noChangeShapeType="1"/>
          </xdr:cNvSpPr>
        </xdr:nvSpPr>
        <xdr:spPr bwMode="auto">
          <a:xfrm>
            <a:off x="612963" y="4703691"/>
            <a:ext cx="10516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1758801" y="4770973"/>
            <a:ext cx="765986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1" name="Text Box 20"/>
          <xdr:cNvSpPr txBox="1">
            <a:spLocks noChangeArrowheads="1"/>
          </xdr:cNvSpPr>
        </xdr:nvSpPr>
        <xdr:spPr bwMode="auto">
          <a:xfrm>
            <a:off x="3804789" y="4737635"/>
            <a:ext cx="493860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52" name="Line 21"/>
          <xdr:cNvSpPr>
            <a:spLocks noChangeShapeType="1"/>
          </xdr:cNvSpPr>
        </xdr:nvSpPr>
        <xdr:spPr bwMode="auto">
          <a:xfrm>
            <a:off x="3482793" y="4703691"/>
            <a:ext cx="10746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53" name="Line 22"/>
          <xdr:cNvSpPr>
            <a:spLocks noChangeShapeType="1"/>
          </xdr:cNvSpPr>
        </xdr:nvSpPr>
        <xdr:spPr bwMode="auto">
          <a:xfrm>
            <a:off x="1712261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54" name="Line 24"/>
          <xdr:cNvSpPr>
            <a:spLocks noChangeShapeType="1"/>
          </xdr:cNvSpPr>
        </xdr:nvSpPr>
        <xdr:spPr bwMode="auto">
          <a:xfrm>
            <a:off x="1683686" y="4249850"/>
            <a:ext cx="0" cy="6045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Line 25"/>
          <xdr:cNvSpPr>
            <a:spLocks noChangeShapeType="1"/>
          </xdr:cNvSpPr>
        </xdr:nvSpPr>
        <xdr:spPr bwMode="auto">
          <a:xfrm>
            <a:off x="1683686" y="4703691"/>
            <a:ext cx="10897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56" name="Line 28"/>
          <xdr:cNvSpPr>
            <a:spLocks noChangeShapeType="1"/>
          </xdr:cNvSpPr>
        </xdr:nvSpPr>
        <xdr:spPr bwMode="auto">
          <a:xfrm>
            <a:off x="4576487" y="1522326"/>
            <a:ext cx="0" cy="27942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29"/>
          <xdr:cNvSpPr>
            <a:spLocks noChangeShapeType="1"/>
          </xdr:cNvSpPr>
        </xdr:nvSpPr>
        <xdr:spPr bwMode="auto">
          <a:xfrm>
            <a:off x="4576487" y="4703691"/>
            <a:ext cx="8230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58" name="Text Box 30"/>
          <xdr:cNvSpPr txBox="1">
            <a:spLocks noChangeArrowheads="1"/>
          </xdr:cNvSpPr>
        </xdr:nvSpPr>
        <xdr:spPr bwMode="auto">
          <a:xfrm>
            <a:off x="4631248" y="4737635"/>
            <a:ext cx="675277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9" name="Line 32"/>
          <xdr:cNvSpPr>
            <a:spLocks noChangeShapeType="1"/>
          </xdr:cNvSpPr>
        </xdr:nvSpPr>
        <xdr:spPr bwMode="auto">
          <a:xfrm>
            <a:off x="3473268" y="1655676"/>
            <a:ext cx="110322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60" name="Line 34"/>
          <xdr:cNvSpPr>
            <a:spLocks noChangeShapeType="1"/>
          </xdr:cNvSpPr>
        </xdr:nvSpPr>
        <xdr:spPr bwMode="auto">
          <a:xfrm>
            <a:off x="4624112" y="165567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61" name="Rectangle 35"/>
          <xdr:cNvSpPr>
            <a:spLocks noChangeArrowheads="1"/>
          </xdr:cNvSpPr>
        </xdr:nvSpPr>
        <xdr:spPr bwMode="auto">
          <a:xfrm>
            <a:off x="5399560" y="1598526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2" name="Group 38"/>
          <xdr:cNvGrpSpPr>
            <a:grpSpLocks/>
          </xdr:cNvGrpSpPr>
        </xdr:nvGrpSpPr>
        <xdr:grpSpPr bwMode="auto">
          <a:xfrm flipH="1">
            <a:off x="5988431" y="2403672"/>
            <a:ext cx="756398" cy="103094"/>
            <a:chOff x="691" y="224"/>
            <a:chExt cx="58" cy="19"/>
          </a:xfrm>
        </xdr:grpSpPr>
        <xdr:sp macro="" textlink="">
          <xdr:nvSpPr>
            <xdr:cNvPr id="170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1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2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3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63" name="Line 48"/>
          <xdr:cNvSpPr>
            <a:spLocks noChangeShapeType="1"/>
          </xdr:cNvSpPr>
        </xdr:nvSpPr>
        <xdr:spPr bwMode="auto">
          <a:xfrm>
            <a:off x="5746382" y="165567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Line 52"/>
          <xdr:cNvSpPr>
            <a:spLocks noChangeShapeType="1"/>
          </xdr:cNvSpPr>
        </xdr:nvSpPr>
        <xdr:spPr bwMode="auto">
          <a:xfrm>
            <a:off x="622488" y="4608440"/>
            <a:ext cx="21414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65" name="Text Box 53"/>
          <xdr:cNvSpPr txBox="1">
            <a:spLocks noChangeArrowheads="1"/>
          </xdr:cNvSpPr>
        </xdr:nvSpPr>
        <xdr:spPr bwMode="auto">
          <a:xfrm>
            <a:off x="982736" y="4379242"/>
            <a:ext cx="1471500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6" name="Text Box 54"/>
          <xdr:cNvSpPr txBox="1">
            <a:spLocks noChangeArrowheads="1"/>
          </xdr:cNvSpPr>
        </xdr:nvSpPr>
        <xdr:spPr bwMode="auto">
          <a:xfrm>
            <a:off x="3925734" y="4345904"/>
            <a:ext cx="1249766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67" name="Line 55"/>
          <xdr:cNvSpPr>
            <a:spLocks noChangeShapeType="1"/>
          </xdr:cNvSpPr>
        </xdr:nvSpPr>
        <xdr:spPr bwMode="auto">
          <a:xfrm>
            <a:off x="3473268" y="4529998"/>
            <a:ext cx="19453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68" name="Text Box 67"/>
          <xdr:cNvSpPr txBox="1">
            <a:spLocks noChangeArrowheads="1"/>
          </xdr:cNvSpPr>
        </xdr:nvSpPr>
        <xdr:spPr bwMode="auto">
          <a:xfrm>
            <a:off x="5205738" y="4720965"/>
            <a:ext cx="241891" cy="1666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69" name="Text Box 68"/>
          <xdr:cNvSpPr txBox="1">
            <a:spLocks noChangeArrowheads="1"/>
          </xdr:cNvSpPr>
        </xdr:nvSpPr>
        <xdr:spPr bwMode="auto">
          <a:xfrm>
            <a:off x="2413920" y="4745969"/>
            <a:ext cx="231811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0" name="Text Box 62"/>
          <xdr:cNvSpPr txBox="1">
            <a:spLocks noChangeArrowheads="1"/>
          </xdr:cNvSpPr>
        </xdr:nvSpPr>
        <xdr:spPr bwMode="auto">
          <a:xfrm>
            <a:off x="95805" y="5229383"/>
            <a:ext cx="3194968" cy="2167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71" name="Rectangle 63"/>
          <xdr:cNvSpPr>
            <a:spLocks noChangeArrowheads="1"/>
          </xdr:cNvSpPr>
        </xdr:nvSpPr>
        <xdr:spPr bwMode="auto">
          <a:xfrm>
            <a:off x="85726" y="1362081"/>
            <a:ext cx="7732626" cy="38128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2" name="Text Box 7"/>
          <xdr:cNvSpPr txBox="1">
            <a:spLocks noChangeArrowheads="1"/>
          </xdr:cNvSpPr>
        </xdr:nvSpPr>
        <xdr:spPr bwMode="auto">
          <a:xfrm>
            <a:off x="851712" y="4770973"/>
            <a:ext cx="503938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3" name="Line 8"/>
          <xdr:cNvSpPr>
            <a:spLocks noChangeShapeType="1"/>
          </xdr:cNvSpPr>
        </xdr:nvSpPr>
        <xdr:spPr bwMode="auto">
          <a:xfrm>
            <a:off x="612963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</xdr:spPr>
      </xdr:sp>
      <xdr:sp macro="" textlink="">
        <xdr:nvSpPr>
          <xdr:cNvPr id="74" name="Rectangle 9"/>
          <xdr:cNvSpPr>
            <a:spLocks noChangeArrowheads="1"/>
          </xdr:cNvSpPr>
        </xdr:nvSpPr>
        <xdr:spPr bwMode="auto">
          <a:xfrm>
            <a:off x="2763934" y="1476382"/>
            <a:ext cx="709332" cy="27734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5" name="Line 11"/>
          <xdr:cNvSpPr>
            <a:spLocks noChangeShapeType="1"/>
          </xdr:cNvSpPr>
        </xdr:nvSpPr>
        <xdr:spPr bwMode="auto">
          <a:xfrm>
            <a:off x="612963" y="2947161"/>
            <a:ext cx="0" cy="19072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6" name="Line 12"/>
          <xdr:cNvSpPr>
            <a:spLocks noChangeShapeType="1"/>
          </xdr:cNvSpPr>
        </xdr:nvSpPr>
        <xdr:spPr bwMode="auto">
          <a:xfrm>
            <a:off x="2763934" y="4326052"/>
            <a:ext cx="0" cy="3395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7" name="Line 13"/>
          <xdr:cNvSpPr>
            <a:spLocks noChangeShapeType="1"/>
          </xdr:cNvSpPr>
        </xdr:nvSpPr>
        <xdr:spPr bwMode="auto">
          <a:xfrm>
            <a:off x="3473267" y="4335576"/>
            <a:ext cx="0" cy="52835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" name="Text Box 15"/>
          <xdr:cNvSpPr txBox="1">
            <a:spLocks noChangeArrowheads="1"/>
          </xdr:cNvSpPr>
        </xdr:nvSpPr>
        <xdr:spPr bwMode="auto">
          <a:xfrm>
            <a:off x="2897700" y="2787315"/>
            <a:ext cx="403150" cy="2917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79" name="Text Box 17"/>
          <xdr:cNvSpPr txBox="1">
            <a:spLocks noChangeArrowheads="1"/>
          </xdr:cNvSpPr>
        </xdr:nvSpPr>
        <xdr:spPr bwMode="auto">
          <a:xfrm>
            <a:off x="408246" y="2303902"/>
            <a:ext cx="393072" cy="300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80" name="Line 18"/>
          <xdr:cNvSpPr>
            <a:spLocks noChangeShapeType="1"/>
          </xdr:cNvSpPr>
        </xdr:nvSpPr>
        <xdr:spPr bwMode="auto">
          <a:xfrm>
            <a:off x="612963" y="4703692"/>
            <a:ext cx="10516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81" name="Text Box 19"/>
          <xdr:cNvSpPr txBox="1">
            <a:spLocks noChangeArrowheads="1"/>
          </xdr:cNvSpPr>
        </xdr:nvSpPr>
        <xdr:spPr bwMode="auto">
          <a:xfrm>
            <a:off x="1758801" y="4770974"/>
            <a:ext cx="765986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82" name="Text Box 20"/>
          <xdr:cNvSpPr txBox="1">
            <a:spLocks noChangeArrowheads="1"/>
          </xdr:cNvSpPr>
        </xdr:nvSpPr>
        <xdr:spPr bwMode="auto">
          <a:xfrm>
            <a:off x="3804789" y="4737635"/>
            <a:ext cx="493860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83" name="Line 21"/>
          <xdr:cNvSpPr>
            <a:spLocks noChangeShapeType="1"/>
          </xdr:cNvSpPr>
        </xdr:nvSpPr>
        <xdr:spPr bwMode="auto">
          <a:xfrm>
            <a:off x="3482792" y="4703692"/>
            <a:ext cx="10746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84" name="Line 22"/>
          <xdr:cNvSpPr>
            <a:spLocks noChangeShapeType="1"/>
          </xdr:cNvSpPr>
        </xdr:nvSpPr>
        <xdr:spPr bwMode="auto">
          <a:xfrm>
            <a:off x="1712261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85" name="Line 24"/>
          <xdr:cNvSpPr>
            <a:spLocks noChangeShapeType="1"/>
          </xdr:cNvSpPr>
        </xdr:nvSpPr>
        <xdr:spPr bwMode="auto">
          <a:xfrm>
            <a:off x="1683686" y="2844066"/>
            <a:ext cx="0" cy="201034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25"/>
          <xdr:cNvSpPr>
            <a:spLocks noChangeShapeType="1"/>
          </xdr:cNvSpPr>
        </xdr:nvSpPr>
        <xdr:spPr bwMode="auto">
          <a:xfrm>
            <a:off x="1683686" y="4703692"/>
            <a:ext cx="10897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87" name="Text Box 26"/>
          <xdr:cNvSpPr txBox="1">
            <a:spLocks noChangeArrowheads="1"/>
          </xdr:cNvSpPr>
        </xdr:nvSpPr>
        <xdr:spPr bwMode="auto">
          <a:xfrm>
            <a:off x="105884" y="5012682"/>
            <a:ext cx="4283474" cy="1416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88" name="Line 28"/>
          <xdr:cNvSpPr>
            <a:spLocks noChangeShapeType="1"/>
          </xdr:cNvSpPr>
        </xdr:nvSpPr>
        <xdr:spPr bwMode="auto">
          <a:xfrm>
            <a:off x="4576487" y="4383201"/>
            <a:ext cx="0" cy="4807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29"/>
          <xdr:cNvSpPr>
            <a:spLocks noChangeShapeType="1"/>
          </xdr:cNvSpPr>
        </xdr:nvSpPr>
        <xdr:spPr bwMode="auto">
          <a:xfrm>
            <a:off x="4576487" y="4703692"/>
            <a:ext cx="83839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90" name="Text Box 30"/>
          <xdr:cNvSpPr txBox="1">
            <a:spLocks noChangeArrowheads="1"/>
          </xdr:cNvSpPr>
        </xdr:nvSpPr>
        <xdr:spPr bwMode="auto">
          <a:xfrm>
            <a:off x="4631248" y="4737635"/>
            <a:ext cx="675277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91" name="Line 32"/>
          <xdr:cNvSpPr>
            <a:spLocks noChangeShapeType="1"/>
          </xdr:cNvSpPr>
        </xdr:nvSpPr>
        <xdr:spPr bwMode="auto">
          <a:xfrm>
            <a:off x="3473267" y="1655677"/>
            <a:ext cx="110322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92" name="Line 34"/>
          <xdr:cNvSpPr>
            <a:spLocks noChangeShapeType="1"/>
          </xdr:cNvSpPr>
        </xdr:nvSpPr>
        <xdr:spPr bwMode="auto">
          <a:xfrm>
            <a:off x="4624112" y="1655677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93" name="Rectangle 35"/>
          <xdr:cNvSpPr>
            <a:spLocks noChangeArrowheads="1"/>
          </xdr:cNvSpPr>
        </xdr:nvSpPr>
        <xdr:spPr bwMode="auto">
          <a:xfrm>
            <a:off x="5399560" y="1598525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94" name="Group 38"/>
          <xdr:cNvGrpSpPr>
            <a:grpSpLocks/>
          </xdr:cNvGrpSpPr>
        </xdr:nvGrpSpPr>
        <xdr:grpSpPr bwMode="auto">
          <a:xfrm flipH="1">
            <a:off x="5988429" y="2134732"/>
            <a:ext cx="756398" cy="103094"/>
            <a:chOff x="691" y="224"/>
            <a:chExt cx="58" cy="19"/>
          </a:xfrm>
        </xdr:grpSpPr>
        <xdr:sp macro="" textlink="">
          <xdr:nvSpPr>
            <xdr:cNvPr id="166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7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8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9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95" name="Line 48"/>
          <xdr:cNvSpPr>
            <a:spLocks noChangeShapeType="1"/>
          </xdr:cNvSpPr>
        </xdr:nvSpPr>
        <xdr:spPr bwMode="auto">
          <a:xfrm>
            <a:off x="5746382" y="165567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52"/>
          <xdr:cNvSpPr>
            <a:spLocks noChangeShapeType="1"/>
          </xdr:cNvSpPr>
        </xdr:nvSpPr>
        <xdr:spPr bwMode="auto">
          <a:xfrm>
            <a:off x="622488" y="4608440"/>
            <a:ext cx="21414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97" name="Text Box 53"/>
          <xdr:cNvSpPr txBox="1">
            <a:spLocks noChangeArrowheads="1"/>
          </xdr:cNvSpPr>
        </xdr:nvSpPr>
        <xdr:spPr bwMode="auto">
          <a:xfrm>
            <a:off x="982736" y="4379242"/>
            <a:ext cx="1471500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98" name="Text Box 54"/>
          <xdr:cNvSpPr txBox="1">
            <a:spLocks noChangeArrowheads="1"/>
          </xdr:cNvSpPr>
        </xdr:nvSpPr>
        <xdr:spPr bwMode="auto">
          <a:xfrm>
            <a:off x="3925734" y="4345903"/>
            <a:ext cx="1249766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99" name="Line 55"/>
          <xdr:cNvSpPr>
            <a:spLocks noChangeShapeType="1"/>
          </xdr:cNvSpPr>
        </xdr:nvSpPr>
        <xdr:spPr bwMode="auto">
          <a:xfrm>
            <a:off x="3473267" y="4529997"/>
            <a:ext cx="19453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00" name="Text Box 67"/>
          <xdr:cNvSpPr txBox="1">
            <a:spLocks noChangeArrowheads="1"/>
          </xdr:cNvSpPr>
        </xdr:nvSpPr>
        <xdr:spPr bwMode="auto">
          <a:xfrm>
            <a:off x="5205737" y="4720965"/>
            <a:ext cx="241891" cy="1666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01" name="Text Box 68"/>
          <xdr:cNvSpPr txBox="1">
            <a:spLocks noChangeArrowheads="1"/>
          </xdr:cNvSpPr>
        </xdr:nvSpPr>
        <xdr:spPr bwMode="auto">
          <a:xfrm>
            <a:off x="2413920" y="4745968"/>
            <a:ext cx="231811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02" name="Line 32"/>
          <xdr:cNvSpPr>
            <a:spLocks noChangeShapeType="1"/>
          </xdr:cNvSpPr>
        </xdr:nvSpPr>
        <xdr:spPr bwMode="auto">
          <a:xfrm>
            <a:off x="3473267" y="1928541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03" name="Text Box 33"/>
          <xdr:cNvSpPr txBox="1">
            <a:spLocks noChangeArrowheads="1"/>
          </xdr:cNvSpPr>
        </xdr:nvSpPr>
        <xdr:spPr bwMode="auto">
          <a:xfrm>
            <a:off x="5316604" y="1687134"/>
            <a:ext cx="534174" cy="2417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PCS2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04" name="Line 34"/>
          <xdr:cNvSpPr>
            <a:spLocks noChangeShapeType="1"/>
          </xdr:cNvSpPr>
        </xdr:nvSpPr>
        <xdr:spPr bwMode="auto">
          <a:xfrm>
            <a:off x="4624112" y="1928541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5" name="Rectangle 35"/>
          <xdr:cNvSpPr>
            <a:spLocks noChangeArrowheads="1"/>
          </xdr:cNvSpPr>
        </xdr:nvSpPr>
        <xdr:spPr bwMode="auto">
          <a:xfrm>
            <a:off x="5399560" y="1871390"/>
            <a:ext cx="337298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" name="Line 48"/>
          <xdr:cNvSpPr>
            <a:spLocks noChangeShapeType="1"/>
          </xdr:cNvSpPr>
        </xdr:nvSpPr>
        <xdr:spPr bwMode="auto">
          <a:xfrm>
            <a:off x="5746381" y="1928541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" name="Line 32"/>
          <xdr:cNvSpPr>
            <a:spLocks noChangeShapeType="1"/>
          </xdr:cNvSpPr>
        </xdr:nvSpPr>
        <xdr:spPr bwMode="auto">
          <a:xfrm>
            <a:off x="3473267" y="2184036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08" name="Text Box 33"/>
          <xdr:cNvSpPr txBox="1">
            <a:spLocks noChangeArrowheads="1"/>
          </xdr:cNvSpPr>
        </xdr:nvSpPr>
        <xdr:spPr bwMode="auto">
          <a:xfrm>
            <a:off x="5316604" y="1945509"/>
            <a:ext cx="534174" cy="2500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PCS3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09" name="Line 34"/>
          <xdr:cNvSpPr>
            <a:spLocks noChangeShapeType="1"/>
          </xdr:cNvSpPr>
        </xdr:nvSpPr>
        <xdr:spPr bwMode="auto">
          <a:xfrm>
            <a:off x="4624112" y="218403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10" name="Rectangle 35"/>
          <xdr:cNvSpPr>
            <a:spLocks noChangeArrowheads="1"/>
          </xdr:cNvSpPr>
        </xdr:nvSpPr>
        <xdr:spPr bwMode="auto">
          <a:xfrm>
            <a:off x="5399560" y="2126886"/>
            <a:ext cx="337298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1" name="Line 48"/>
          <xdr:cNvSpPr>
            <a:spLocks noChangeShapeType="1"/>
          </xdr:cNvSpPr>
        </xdr:nvSpPr>
        <xdr:spPr bwMode="auto">
          <a:xfrm>
            <a:off x="5746381" y="218403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Line 32"/>
          <xdr:cNvSpPr>
            <a:spLocks noChangeShapeType="1"/>
          </xdr:cNvSpPr>
        </xdr:nvSpPr>
        <xdr:spPr bwMode="auto">
          <a:xfrm>
            <a:off x="3482792" y="2454659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13" name="Text Box 33"/>
          <xdr:cNvSpPr txBox="1">
            <a:spLocks noChangeArrowheads="1"/>
          </xdr:cNvSpPr>
        </xdr:nvSpPr>
        <xdr:spPr bwMode="auto">
          <a:xfrm>
            <a:off x="5316604" y="2228890"/>
            <a:ext cx="534174" cy="3250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PCS4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14" name="Line 34"/>
          <xdr:cNvSpPr>
            <a:spLocks noChangeShapeType="1"/>
          </xdr:cNvSpPr>
        </xdr:nvSpPr>
        <xdr:spPr bwMode="auto">
          <a:xfrm>
            <a:off x="4633637" y="2454659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15" name="Rectangle 35"/>
          <xdr:cNvSpPr>
            <a:spLocks noChangeArrowheads="1"/>
          </xdr:cNvSpPr>
        </xdr:nvSpPr>
        <xdr:spPr bwMode="auto">
          <a:xfrm>
            <a:off x="5409085" y="2397509"/>
            <a:ext cx="337298" cy="1126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6" name="Line 48"/>
          <xdr:cNvSpPr>
            <a:spLocks noChangeShapeType="1"/>
          </xdr:cNvSpPr>
        </xdr:nvSpPr>
        <xdr:spPr bwMode="auto">
          <a:xfrm>
            <a:off x="5755907" y="2454659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Line 32"/>
          <xdr:cNvSpPr>
            <a:spLocks noChangeShapeType="1"/>
          </xdr:cNvSpPr>
        </xdr:nvSpPr>
        <xdr:spPr bwMode="auto">
          <a:xfrm>
            <a:off x="3473267" y="2749935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18" name="Text Box 33"/>
          <xdr:cNvSpPr txBox="1">
            <a:spLocks noChangeArrowheads="1"/>
          </xdr:cNvSpPr>
        </xdr:nvSpPr>
        <xdr:spPr bwMode="auto">
          <a:xfrm>
            <a:off x="5316604" y="2503935"/>
            <a:ext cx="534174" cy="2500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PCS5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19" name="Line 34"/>
          <xdr:cNvSpPr>
            <a:spLocks noChangeShapeType="1"/>
          </xdr:cNvSpPr>
        </xdr:nvSpPr>
        <xdr:spPr bwMode="auto">
          <a:xfrm>
            <a:off x="4624112" y="2749935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20" name="Rectangle 35"/>
          <xdr:cNvSpPr>
            <a:spLocks noChangeArrowheads="1"/>
          </xdr:cNvSpPr>
        </xdr:nvSpPr>
        <xdr:spPr bwMode="auto">
          <a:xfrm>
            <a:off x="5399560" y="2694466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1" name="Line 48"/>
          <xdr:cNvSpPr>
            <a:spLocks noChangeShapeType="1"/>
          </xdr:cNvSpPr>
        </xdr:nvSpPr>
        <xdr:spPr bwMode="auto">
          <a:xfrm>
            <a:off x="5746381" y="2749935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" name="Line 32"/>
          <xdr:cNvSpPr>
            <a:spLocks noChangeShapeType="1"/>
          </xdr:cNvSpPr>
        </xdr:nvSpPr>
        <xdr:spPr bwMode="auto">
          <a:xfrm>
            <a:off x="3473267" y="3044650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23" name="Text Box 33"/>
          <xdr:cNvSpPr txBox="1">
            <a:spLocks noChangeArrowheads="1"/>
          </xdr:cNvSpPr>
        </xdr:nvSpPr>
        <xdr:spPr bwMode="auto">
          <a:xfrm>
            <a:off x="5316604" y="2803984"/>
            <a:ext cx="534174" cy="3250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PCS6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24" name="Line 34"/>
          <xdr:cNvSpPr>
            <a:spLocks noChangeShapeType="1"/>
          </xdr:cNvSpPr>
        </xdr:nvSpPr>
        <xdr:spPr bwMode="auto">
          <a:xfrm>
            <a:off x="4624112" y="3044650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25" name="Rectangle 35"/>
          <xdr:cNvSpPr>
            <a:spLocks noChangeArrowheads="1"/>
          </xdr:cNvSpPr>
        </xdr:nvSpPr>
        <xdr:spPr bwMode="auto">
          <a:xfrm>
            <a:off x="5399560" y="2989182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6" name="Line 48"/>
          <xdr:cNvSpPr>
            <a:spLocks noChangeShapeType="1"/>
          </xdr:cNvSpPr>
        </xdr:nvSpPr>
        <xdr:spPr bwMode="auto">
          <a:xfrm>
            <a:off x="5746381" y="3044650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Line 32"/>
          <xdr:cNvSpPr>
            <a:spLocks noChangeShapeType="1"/>
          </xdr:cNvSpPr>
        </xdr:nvSpPr>
        <xdr:spPr bwMode="auto">
          <a:xfrm>
            <a:off x="3473267" y="3290621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28" name="Text Box 33"/>
          <xdr:cNvSpPr txBox="1">
            <a:spLocks noChangeArrowheads="1"/>
          </xdr:cNvSpPr>
        </xdr:nvSpPr>
        <xdr:spPr bwMode="auto">
          <a:xfrm>
            <a:off x="5316604" y="3070695"/>
            <a:ext cx="534174" cy="233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PCS7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29" name="Line 34"/>
          <xdr:cNvSpPr>
            <a:spLocks noChangeShapeType="1"/>
          </xdr:cNvSpPr>
        </xdr:nvSpPr>
        <xdr:spPr bwMode="auto">
          <a:xfrm>
            <a:off x="4624112" y="3290621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30" name="Rectangle 35"/>
          <xdr:cNvSpPr>
            <a:spLocks noChangeArrowheads="1"/>
          </xdr:cNvSpPr>
        </xdr:nvSpPr>
        <xdr:spPr bwMode="auto">
          <a:xfrm>
            <a:off x="5399560" y="3233471"/>
            <a:ext cx="337298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1" name="Line 48"/>
          <xdr:cNvSpPr>
            <a:spLocks noChangeShapeType="1"/>
          </xdr:cNvSpPr>
        </xdr:nvSpPr>
        <xdr:spPr bwMode="auto">
          <a:xfrm>
            <a:off x="5746381" y="3290621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Line 32"/>
          <xdr:cNvSpPr>
            <a:spLocks noChangeShapeType="1"/>
          </xdr:cNvSpPr>
        </xdr:nvSpPr>
        <xdr:spPr bwMode="auto">
          <a:xfrm>
            <a:off x="3482792" y="3546116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33" name="Line 34"/>
          <xdr:cNvSpPr>
            <a:spLocks noChangeShapeType="1"/>
          </xdr:cNvSpPr>
        </xdr:nvSpPr>
        <xdr:spPr bwMode="auto">
          <a:xfrm>
            <a:off x="4633637" y="354611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34" name="Line 32"/>
          <xdr:cNvSpPr>
            <a:spLocks noChangeShapeType="1"/>
          </xdr:cNvSpPr>
        </xdr:nvSpPr>
        <xdr:spPr bwMode="auto">
          <a:xfrm>
            <a:off x="3482792" y="3790406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35" name="Line 34"/>
          <xdr:cNvSpPr>
            <a:spLocks noChangeShapeType="1"/>
          </xdr:cNvSpPr>
        </xdr:nvSpPr>
        <xdr:spPr bwMode="auto">
          <a:xfrm>
            <a:off x="4633637" y="379040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36" name="Line 32"/>
          <xdr:cNvSpPr>
            <a:spLocks noChangeShapeType="1"/>
          </xdr:cNvSpPr>
        </xdr:nvSpPr>
        <xdr:spPr bwMode="auto">
          <a:xfrm>
            <a:off x="3492317" y="4036376"/>
            <a:ext cx="110322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37" name="Text Box 33"/>
          <xdr:cNvSpPr txBox="1">
            <a:spLocks noChangeArrowheads="1"/>
          </xdr:cNvSpPr>
        </xdr:nvSpPr>
        <xdr:spPr bwMode="auto">
          <a:xfrm>
            <a:off x="5336761" y="3812482"/>
            <a:ext cx="534174" cy="233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PCS20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38" name="Line 34"/>
          <xdr:cNvSpPr>
            <a:spLocks noChangeShapeType="1"/>
          </xdr:cNvSpPr>
        </xdr:nvSpPr>
        <xdr:spPr bwMode="auto">
          <a:xfrm>
            <a:off x="4643162" y="403637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39" name="Rectangle 35"/>
          <xdr:cNvSpPr>
            <a:spLocks noChangeArrowheads="1"/>
          </xdr:cNvSpPr>
        </xdr:nvSpPr>
        <xdr:spPr bwMode="auto">
          <a:xfrm>
            <a:off x="5418612" y="3979226"/>
            <a:ext cx="337298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40" name="Group 38"/>
          <xdr:cNvGrpSpPr>
            <a:grpSpLocks/>
          </xdr:cNvGrpSpPr>
        </xdr:nvGrpSpPr>
        <xdr:grpSpPr bwMode="auto">
          <a:xfrm flipH="1">
            <a:off x="6018684" y="3988763"/>
            <a:ext cx="756398" cy="104777"/>
            <a:chOff x="691" y="224"/>
            <a:chExt cx="58" cy="19"/>
          </a:xfrm>
        </xdr:grpSpPr>
        <xdr:sp macro="" textlink="">
          <xdr:nvSpPr>
            <xdr:cNvPr id="162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3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4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5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41" name="Line 48"/>
          <xdr:cNvSpPr>
            <a:spLocks noChangeShapeType="1"/>
          </xdr:cNvSpPr>
        </xdr:nvSpPr>
        <xdr:spPr bwMode="auto">
          <a:xfrm>
            <a:off x="5765427" y="403637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42" name="Group 38"/>
          <xdr:cNvGrpSpPr>
            <a:grpSpLocks/>
          </xdr:cNvGrpSpPr>
        </xdr:nvGrpSpPr>
        <xdr:grpSpPr bwMode="auto">
          <a:xfrm flipH="1">
            <a:off x="5983944" y="1871391"/>
            <a:ext cx="756397" cy="103094"/>
            <a:chOff x="691" y="224"/>
            <a:chExt cx="58" cy="19"/>
          </a:xfrm>
        </xdr:grpSpPr>
        <xdr:sp macro="" textlink="">
          <xdr:nvSpPr>
            <xdr:cNvPr id="158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9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0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1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3" name="Group 38"/>
          <xdr:cNvGrpSpPr>
            <a:grpSpLocks/>
          </xdr:cNvGrpSpPr>
        </xdr:nvGrpSpPr>
        <xdr:grpSpPr bwMode="auto">
          <a:xfrm flipH="1">
            <a:off x="5999628" y="2689423"/>
            <a:ext cx="756397" cy="103094"/>
            <a:chOff x="691" y="224"/>
            <a:chExt cx="58" cy="19"/>
          </a:xfrm>
        </xdr:grpSpPr>
        <xdr:sp macro="" textlink="">
          <xdr:nvSpPr>
            <xdr:cNvPr id="154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5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6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7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4" name="Group 38"/>
          <xdr:cNvGrpSpPr>
            <a:grpSpLocks/>
          </xdr:cNvGrpSpPr>
        </xdr:nvGrpSpPr>
        <xdr:grpSpPr bwMode="auto">
          <a:xfrm flipH="1">
            <a:off x="5988422" y="3238516"/>
            <a:ext cx="756397" cy="103094"/>
            <a:chOff x="691" y="224"/>
            <a:chExt cx="58" cy="19"/>
          </a:xfrm>
        </xdr:grpSpPr>
        <xdr:sp macro="" textlink="">
          <xdr:nvSpPr>
            <xdr:cNvPr id="150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1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2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3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5" name="Group 38"/>
          <xdr:cNvGrpSpPr>
            <a:grpSpLocks/>
          </xdr:cNvGrpSpPr>
        </xdr:nvGrpSpPr>
        <xdr:grpSpPr bwMode="auto">
          <a:xfrm flipH="1">
            <a:off x="5983941" y="2997574"/>
            <a:ext cx="756397" cy="103094"/>
            <a:chOff x="691" y="224"/>
            <a:chExt cx="58" cy="19"/>
          </a:xfrm>
        </xdr:grpSpPr>
        <xdr:sp macro="" textlink="">
          <xdr:nvSpPr>
            <xdr:cNvPr id="146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7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8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9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9</xdr:col>
      <xdr:colOff>560510</xdr:colOff>
      <xdr:row>19</xdr:row>
      <xdr:rowOff>40300</xdr:rowOff>
    </xdr:from>
    <xdr:to>
      <xdr:col>10</xdr:col>
      <xdr:colOff>201491</xdr:colOff>
      <xdr:row>23</xdr:row>
      <xdr:rowOff>84261</xdr:rowOff>
    </xdr:to>
    <xdr:sp macro="" textlink="">
      <xdr:nvSpPr>
        <xdr:cNvPr id="178" name="テキスト ボックス 177"/>
        <xdr:cNvSpPr txBox="1"/>
      </xdr:nvSpPr>
      <xdr:spPr>
        <a:xfrm rot="5400000">
          <a:off x="4964357" y="4056553"/>
          <a:ext cx="844061" cy="298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 b="1"/>
            <a:t>～</a:t>
          </a:r>
        </a:p>
      </xdr:txBody>
    </xdr:sp>
    <xdr:clientData/>
  </xdr:twoCellAnchor>
  <xdr:twoCellAnchor>
    <xdr:from>
      <xdr:col>7</xdr:col>
      <xdr:colOff>201706</xdr:colOff>
      <xdr:row>46</xdr:row>
      <xdr:rowOff>44823</xdr:rowOff>
    </xdr:from>
    <xdr:to>
      <xdr:col>11</xdr:col>
      <xdr:colOff>368113</xdr:colOff>
      <xdr:row>47</xdr:row>
      <xdr:rowOff>128867</xdr:rowOff>
    </xdr:to>
    <xdr:sp macro="" textlink="">
      <xdr:nvSpPr>
        <xdr:cNvPr id="179" name="Text Box 26"/>
        <xdr:cNvSpPr txBox="1">
          <a:spLocks noChangeArrowheads="1"/>
        </xdr:cNvSpPr>
      </xdr:nvSpPr>
      <xdr:spPr bwMode="auto">
        <a:xfrm>
          <a:off x="3783106" y="9188823"/>
          <a:ext cx="2204757" cy="28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運転力率</a:t>
          </a:r>
          <a:r>
            <a:rPr lang="en-US" altLang="ja-JP" sz="1000" b="0" i="0" baseline="0">
              <a:latin typeface="+mn-lt"/>
              <a:ea typeface="+mn-ea"/>
              <a:cs typeface="+mn-cs"/>
            </a:rPr>
            <a:t>1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の時の出力を入力</a:t>
          </a:r>
          <a:endParaRPr lang="en-US" altLang="ja-JP" sz="1000" b="0" i="0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166007</xdr:colOff>
      <xdr:row>8</xdr:row>
      <xdr:rowOff>70682</xdr:rowOff>
    </xdr:from>
    <xdr:to>
      <xdr:col>14</xdr:col>
      <xdr:colOff>220436</xdr:colOff>
      <xdr:row>31</xdr:row>
      <xdr:rowOff>137357</xdr:rowOff>
    </xdr:to>
    <xdr:grpSp>
      <xdr:nvGrpSpPr>
        <xdr:cNvPr id="2" name="グループ化 370"/>
        <xdr:cNvGrpSpPr>
          <a:grpSpLocks/>
        </xdr:cNvGrpSpPr>
      </xdr:nvGrpSpPr>
      <xdr:grpSpPr bwMode="auto">
        <a:xfrm>
          <a:off x="166007" y="1629318"/>
          <a:ext cx="7397338" cy="4846494"/>
          <a:chOff x="85726" y="1362081"/>
          <a:chExt cx="7770726" cy="4084004"/>
        </a:xfrm>
      </xdr:grpSpPr>
      <xdr:sp macro="" textlink="">
        <xdr:nvSpPr>
          <xdr:cNvPr id="3" name="Text Box 62"/>
          <xdr:cNvSpPr txBox="1">
            <a:spLocks noChangeArrowheads="1"/>
          </xdr:cNvSpPr>
        </xdr:nvSpPr>
        <xdr:spPr bwMode="auto">
          <a:xfrm>
            <a:off x="95805" y="5229382"/>
            <a:ext cx="3194967" cy="2167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4" name="Rectangle 63"/>
          <xdr:cNvSpPr>
            <a:spLocks noChangeArrowheads="1"/>
          </xdr:cNvSpPr>
        </xdr:nvSpPr>
        <xdr:spPr bwMode="auto">
          <a:xfrm>
            <a:off x="85726" y="1362081"/>
            <a:ext cx="7732626" cy="38128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851712" y="4770973"/>
            <a:ext cx="503938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" name="Line 8"/>
          <xdr:cNvSpPr>
            <a:spLocks noChangeShapeType="1"/>
          </xdr:cNvSpPr>
        </xdr:nvSpPr>
        <xdr:spPr bwMode="auto">
          <a:xfrm>
            <a:off x="612963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</xdr:spPr>
      </xdr:sp>
      <xdr:sp macro="" textlink="">
        <xdr:nvSpPr>
          <xdr:cNvPr id="7" name="Rectangle 9"/>
          <xdr:cNvSpPr>
            <a:spLocks noChangeArrowheads="1"/>
          </xdr:cNvSpPr>
        </xdr:nvSpPr>
        <xdr:spPr bwMode="auto">
          <a:xfrm>
            <a:off x="2763934" y="1476381"/>
            <a:ext cx="709332" cy="4902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11"/>
          <xdr:cNvSpPr>
            <a:spLocks noChangeShapeType="1"/>
          </xdr:cNvSpPr>
        </xdr:nvSpPr>
        <xdr:spPr bwMode="auto">
          <a:xfrm>
            <a:off x="612963" y="4249850"/>
            <a:ext cx="0" cy="6045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2"/>
          <xdr:cNvSpPr>
            <a:spLocks noChangeShapeType="1"/>
          </xdr:cNvSpPr>
        </xdr:nvSpPr>
        <xdr:spPr bwMode="auto">
          <a:xfrm>
            <a:off x="2763934" y="2561677"/>
            <a:ext cx="0" cy="7171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3"/>
          <xdr:cNvSpPr>
            <a:spLocks noChangeShapeType="1"/>
          </xdr:cNvSpPr>
        </xdr:nvSpPr>
        <xdr:spPr bwMode="auto">
          <a:xfrm>
            <a:off x="3473267" y="4467245"/>
            <a:ext cx="0" cy="3966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"/>
          <xdr:cNvSpPr>
            <a:spLocks noChangeShapeType="1"/>
          </xdr:cNvSpPr>
        </xdr:nvSpPr>
        <xdr:spPr bwMode="auto">
          <a:xfrm>
            <a:off x="5432692" y="4467245"/>
            <a:ext cx="0" cy="3966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Text Box 15"/>
          <xdr:cNvSpPr txBox="1">
            <a:spLocks noChangeArrowheads="1"/>
          </xdr:cNvSpPr>
        </xdr:nvSpPr>
        <xdr:spPr bwMode="auto">
          <a:xfrm>
            <a:off x="2847306" y="1620456"/>
            <a:ext cx="403150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3" name="Text Box 17"/>
          <xdr:cNvSpPr txBox="1">
            <a:spLocks noChangeArrowheads="1"/>
          </xdr:cNvSpPr>
        </xdr:nvSpPr>
        <xdr:spPr bwMode="auto">
          <a:xfrm>
            <a:off x="408246" y="2303902"/>
            <a:ext cx="393072" cy="3000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14" name="Line 18"/>
          <xdr:cNvSpPr>
            <a:spLocks noChangeShapeType="1"/>
          </xdr:cNvSpPr>
        </xdr:nvSpPr>
        <xdr:spPr bwMode="auto">
          <a:xfrm>
            <a:off x="612963" y="4703691"/>
            <a:ext cx="10516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5" name="Text Box 19"/>
          <xdr:cNvSpPr txBox="1">
            <a:spLocks noChangeArrowheads="1"/>
          </xdr:cNvSpPr>
        </xdr:nvSpPr>
        <xdr:spPr bwMode="auto">
          <a:xfrm>
            <a:off x="1758801" y="4770973"/>
            <a:ext cx="765986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16" name="Text Box 20"/>
          <xdr:cNvSpPr txBox="1">
            <a:spLocks noChangeArrowheads="1"/>
          </xdr:cNvSpPr>
        </xdr:nvSpPr>
        <xdr:spPr bwMode="auto">
          <a:xfrm>
            <a:off x="3804789" y="4737635"/>
            <a:ext cx="493860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17" name="Line 21"/>
          <xdr:cNvSpPr>
            <a:spLocks noChangeShapeType="1"/>
          </xdr:cNvSpPr>
        </xdr:nvSpPr>
        <xdr:spPr bwMode="auto">
          <a:xfrm>
            <a:off x="3482792" y="4703691"/>
            <a:ext cx="10746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8" name="Line 22"/>
          <xdr:cNvSpPr>
            <a:spLocks noChangeShapeType="1"/>
          </xdr:cNvSpPr>
        </xdr:nvSpPr>
        <xdr:spPr bwMode="auto">
          <a:xfrm>
            <a:off x="1712261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9" name="Line 24"/>
          <xdr:cNvSpPr>
            <a:spLocks noChangeShapeType="1"/>
          </xdr:cNvSpPr>
        </xdr:nvSpPr>
        <xdr:spPr bwMode="auto">
          <a:xfrm>
            <a:off x="1683686" y="4249850"/>
            <a:ext cx="0" cy="6045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25"/>
          <xdr:cNvSpPr>
            <a:spLocks noChangeShapeType="1"/>
          </xdr:cNvSpPr>
        </xdr:nvSpPr>
        <xdr:spPr bwMode="auto">
          <a:xfrm>
            <a:off x="1683686" y="4703691"/>
            <a:ext cx="10897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" name="Line 28"/>
          <xdr:cNvSpPr>
            <a:spLocks noChangeShapeType="1"/>
          </xdr:cNvSpPr>
        </xdr:nvSpPr>
        <xdr:spPr bwMode="auto">
          <a:xfrm>
            <a:off x="4576487" y="1522326"/>
            <a:ext cx="0" cy="9345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Line 29"/>
          <xdr:cNvSpPr>
            <a:spLocks noChangeShapeType="1"/>
          </xdr:cNvSpPr>
        </xdr:nvSpPr>
        <xdr:spPr bwMode="auto">
          <a:xfrm>
            <a:off x="4576487" y="4703691"/>
            <a:ext cx="8230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3" name="Text Box 30"/>
          <xdr:cNvSpPr txBox="1">
            <a:spLocks noChangeArrowheads="1"/>
          </xdr:cNvSpPr>
        </xdr:nvSpPr>
        <xdr:spPr bwMode="auto">
          <a:xfrm>
            <a:off x="4631248" y="4737635"/>
            <a:ext cx="675277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24" name="Line 32"/>
          <xdr:cNvSpPr>
            <a:spLocks noChangeShapeType="1"/>
          </xdr:cNvSpPr>
        </xdr:nvSpPr>
        <xdr:spPr bwMode="auto">
          <a:xfrm>
            <a:off x="3473267" y="1655676"/>
            <a:ext cx="110322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25" name="Text Box 33"/>
          <xdr:cNvSpPr txBox="1">
            <a:spLocks noChangeArrowheads="1"/>
          </xdr:cNvSpPr>
        </xdr:nvSpPr>
        <xdr:spPr bwMode="auto">
          <a:xfrm>
            <a:off x="5316604" y="1420424"/>
            <a:ext cx="534174" cy="2500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</a:t>
            </a:r>
          </a:p>
        </xdr:txBody>
      </xdr:sp>
      <xdr:sp macro="" textlink="">
        <xdr:nvSpPr>
          <xdr:cNvPr id="26" name="Line 34"/>
          <xdr:cNvSpPr>
            <a:spLocks noChangeShapeType="1"/>
          </xdr:cNvSpPr>
        </xdr:nvSpPr>
        <xdr:spPr bwMode="auto">
          <a:xfrm>
            <a:off x="4624112" y="165567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27" name="Rectangle 35"/>
          <xdr:cNvSpPr>
            <a:spLocks noChangeArrowheads="1"/>
          </xdr:cNvSpPr>
        </xdr:nvSpPr>
        <xdr:spPr bwMode="auto">
          <a:xfrm>
            <a:off x="5399560" y="1598526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Rectangle 36"/>
          <xdr:cNvSpPr>
            <a:spLocks noChangeArrowheads="1"/>
          </xdr:cNvSpPr>
        </xdr:nvSpPr>
        <xdr:spPr bwMode="auto">
          <a:xfrm>
            <a:off x="5364359" y="1400595"/>
            <a:ext cx="1430188" cy="2917588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</xdr:sp>
      <xdr:grpSp>
        <xdr:nvGrpSpPr>
          <xdr:cNvPr id="29" name="Group 38"/>
          <xdr:cNvGrpSpPr>
            <a:grpSpLocks/>
          </xdr:cNvGrpSpPr>
        </xdr:nvGrpSpPr>
        <xdr:grpSpPr bwMode="auto">
          <a:xfrm flipH="1">
            <a:off x="5999635" y="1608051"/>
            <a:ext cx="756398" cy="103094"/>
            <a:chOff x="691" y="224"/>
            <a:chExt cx="58" cy="19"/>
          </a:xfrm>
        </xdr:grpSpPr>
        <xdr:sp macro="" textlink="">
          <xdr:nvSpPr>
            <xdr:cNvPr id="174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5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6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7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30" name="Line 48"/>
          <xdr:cNvSpPr>
            <a:spLocks noChangeShapeType="1"/>
          </xdr:cNvSpPr>
        </xdr:nvSpPr>
        <xdr:spPr bwMode="auto">
          <a:xfrm>
            <a:off x="5746382" y="165567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Text Box 50"/>
          <xdr:cNvSpPr txBox="1">
            <a:spLocks noChangeArrowheads="1"/>
          </xdr:cNvSpPr>
        </xdr:nvSpPr>
        <xdr:spPr bwMode="auto">
          <a:xfrm>
            <a:off x="6334558" y="1428758"/>
            <a:ext cx="201575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32" name="Line 52"/>
          <xdr:cNvSpPr>
            <a:spLocks noChangeShapeType="1"/>
          </xdr:cNvSpPr>
        </xdr:nvSpPr>
        <xdr:spPr bwMode="auto">
          <a:xfrm>
            <a:off x="622488" y="4608440"/>
            <a:ext cx="21414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33" name="Text Box 53"/>
          <xdr:cNvSpPr txBox="1">
            <a:spLocks noChangeArrowheads="1"/>
          </xdr:cNvSpPr>
        </xdr:nvSpPr>
        <xdr:spPr bwMode="auto">
          <a:xfrm>
            <a:off x="982736" y="4379242"/>
            <a:ext cx="1471500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4" name="Text Box 54"/>
          <xdr:cNvSpPr txBox="1">
            <a:spLocks noChangeArrowheads="1"/>
          </xdr:cNvSpPr>
        </xdr:nvSpPr>
        <xdr:spPr bwMode="auto">
          <a:xfrm>
            <a:off x="3925734" y="4345904"/>
            <a:ext cx="1249766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35" name="Line 55"/>
          <xdr:cNvSpPr>
            <a:spLocks noChangeShapeType="1"/>
          </xdr:cNvSpPr>
        </xdr:nvSpPr>
        <xdr:spPr bwMode="auto">
          <a:xfrm>
            <a:off x="3473267" y="4529998"/>
            <a:ext cx="19453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36" name="Text Box 67"/>
          <xdr:cNvSpPr txBox="1">
            <a:spLocks noChangeArrowheads="1"/>
          </xdr:cNvSpPr>
        </xdr:nvSpPr>
        <xdr:spPr bwMode="auto">
          <a:xfrm>
            <a:off x="5205737" y="4720965"/>
            <a:ext cx="241891" cy="1666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37" name="Text Box 68"/>
          <xdr:cNvSpPr txBox="1">
            <a:spLocks noChangeArrowheads="1"/>
          </xdr:cNvSpPr>
        </xdr:nvSpPr>
        <xdr:spPr bwMode="auto">
          <a:xfrm>
            <a:off x="2413920" y="4745969"/>
            <a:ext cx="231811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38" name="Text Box 62"/>
          <xdr:cNvSpPr txBox="1">
            <a:spLocks noChangeArrowheads="1"/>
          </xdr:cNvSpPr>
        </xdr:nvSpPr>
        <xdr:spPr bwMode="auto">
          <a:xfrm>
            <a:off x="95805" y="5229382"/>
            <a:ext cx="3194967" cy="2167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39" name="Rectangle 63"/>
          <xdr:cNvSpPr>
            <a:spLocks noChangeArrowheads="1"/>
          </xdr:cNvSpPr>
        </xdr:nvSpPr>
        <xdr:spPr bwMode="auto">
          <a:xfrm>
            <a:off x="85726" y="1362081"/>
            <a:ext cx="7732626" cy="38128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0" name="Text Box 4"/>
          <xdr:cNvSpPr txBox="1">
            <a:spLocks noChangeArrowheads="1"/>
          </xdr:cNvSpPr>
        </xdr:nvSpPr>
        <xdr:spPr bwMode="auto">
          <a:xfrm>
            <a:off x="5498022" y="4354238"/>
            <a:ext cx="2358430" cy="7334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41" name="Text Box 7"/>
          <xdr:cNvSpPr txBox="1">
            <a:spLocks noChangeArrowheads="1"/>
          </xdr:cNvSpPr>
        </xdr:nvSpPr>
        <xdr:spPr bwMode="auto">
          <a:xfrm>
            <a:off x="851712" y="4770973"/>
            <a:ext cx="503938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42" name="Line 8"/>
          <xdr:cNvSpPr>
            <a:spLocks noChangeShapeType="1"/>
          </xdr:cNvSpPr>
        </xdr:nvSpPr>
        <xdr:spPr bwMode="auto">
          <a:xfrm>
            <a:off x="612963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</xdr:spPr>
      </xdr:sp>
      <xdr:sp macro="" textlink="">
        <xdr:nvSpPr>
          <xdr:cNvPr id="43" name="Rectangle 9"/>
          <xdr:cNvSpPr>
            <a:spLocks noChangeArrowheads="1"/>
          </xdr:cNvSpPr>
        </xdr:nvSpPr>
        <xdr:spPr bwMode="auto">
          <a:xfrm>
            <a:off x="2763934" y="1476381"/>
            <a:ext cx="709332" cy="4902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4" name="Line 11"/>
          <xdr:cNvSpPr>
            <a:spLocks noChangeShapeType="1"/>
          </xdr:cNvSpPr>
        </xdr:nvSpPr>
        <xdr:spPr bwMode="auto">
          <a:xfrm>
            <a:off x="612963" y="4249850"/>
            <a:ext cx="0" cy="6045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Line 12"/>
          <xdr:cNvSpPr>
            <a:spLocks noChangeShapeType="1"/>
          </xdr:cNvSpPr>
        </xdr:nvSpPr>
        <xdr:spPr bwMode="auto">
          <a:xfrm>
            <a:off x="2763934" y="2561677"/>
            <a:ext cx="0" cy="7171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Line 13"/>
          <xdr:cNvSpPr>
            <a:spLocks noChangeShapeType="1"/>
          </xdr:cNvSpPr>
        </xdr:nvSpPr>
        <xdr:spPr bwMode="auto">
          <a:xfrm>
            <a:off x="3473268" y="4467245"/>
            <a:ext cx="0" cy="3966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Text Box 15"/>
          <xdr:cNvSpPr txBox="1">
            <a:spLocks noChangeArrowheads="1"/>
          </xdr:cNvSpPr>
        </xdr:nvSpPr>
        <xdr:spPr bwMode="auto">
          <a:xfrm>
            <a:off x="2847306" y="1620456"/>
            <a:ext cx="403150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48" name="Text Box 17"/>
          <xdr:cNvSpPr txBox="1">
            <a:spLocks noChangeArrowheads="1"/>
          </xdr:cNvSpPr>
        </xdr:nvSpPr>
        <xdr:spPr bwMode="auto">
          <a:xfrm>
            <a:off x="408246" y="2303902"/>
            <a:ext cx="393072" cy="3000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49" name="Line 18"/>
          <xdr:cNvSpPr>
            <a:spLocks noChangeShapeType="1"/>
          </xdr:cNvSpPr>
        </xdr:nvSpPr>
        <xdr:spPr bwMode="auto">
          <a:xfrm>
            <a:off x="612963" y="4703691"/>
            <a:ext cx="10516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1758801" y="4770973"/>
            <a:ext cx="765986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1" name="Text Box 20"/>
          <xdr:cNvSpPr txBox="1">
            <a:spLocks noChangeArrowheads="1"/>
          </xdr:cNvSpPr>
        </xdr:nvSpPr>
        <xdr:spPr bwMode="auto">
          <a:xfrm>
            <a:off x="3804789" y="4737635"/>
            <a:ext cx="493860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52" name="Line 21"/>
          <xdr:cNvSpPr>
            <a:spLocks noChangeShapeType="1"/>
          </xdr:cNvSpPr>
        </xdr:nvSpPr>
        <xdr:spPr bwMode="auto">
          <a:xfrm>
            <a:off x="3482793" y="4703691"/>
            <a:ext cx="10746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53" name="Line 22"/>
          <xdr:cNvSpPr>
            <a:spLocks noChangeShapeType="1"/>
          </xdr:cNvSpPr>
        </xdr:nvSpPr>
        <xdr:spPr bwMode="auto">
          <a:xfrm>
            <a:off x="1712261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54" name="Line 24"/>
          <xdr:cNvSpPr>
            <a:spLocks noChangeShapeType="1"/>
          </xdr:cNvSpPr>
        </xdr:nvSpPr>
        <xdr:spPr bwMode="auto">
          <a:xfrm>
            <a:off x="1683686" y="4249850"/>
            <a:ext cx="0" cy="6045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Line 25"/>
          <xdr:cNvSpPr>
            <a:spLocks noChangeShapeType="1"/>
          </xdr:cNvSpPr>
        </xdr:nvSpPr>
        <xdr:spPr bwMode="auto">
          <a:xfrm>
            <a:off x="1683686" y="4703691"/>
            <a:ext cx="10897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56" name="Line 28"/>
          <xdr:cNvSpPr>
            <a:spLocks noChangeShapeType="1"/>
          </xdr:cNvSpPr>
        </xdr:nvSpPr>
        <xdr:spPr bwMode="auto">
          <a:xfrm>
            <a:off x="4576487" y="1522326"/>
            <a:ext cx="0" cy="27942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29"/>
          <xdr:cNvSpPr>
            <a:spLocks noChangeShapeType="1"/>
          </xdr:cNvSpPr>
        </xdr:nvSpPr>
        <xdr:spPr bwMode="auto">
          <a:xfrm>
            <a:off x="4576487" y="4703691"/>
            <a:ext cx="8230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58" name="Text Box 30"/>
          <xdr:cNvSpPr txBox="1">
            <a:spLocks noChangeArrowheads="1"/>
          </xdr:cNvSpPr>
        </xdr:nvSpPr>
        <xdr:spPr bwMode="auto">
          <a:xfrm>
            <a:off x="4631248" y="4737635"/>
            <a:ext cx="675277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9" name="Line 32"/>
          <xdr:cNvSpPr>
            <a:spLocks noChangeShapeType="1"/>
          </xdr:cNvSpPr>
        </xdr:nvSpPr>
        <xdr:spPr bwMode="auto">
          <a:xfrm>
            <a:off x="3473268" y="1655676"/>
            <a:ext cx="110322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60" name="Line 34"/>
          <xdr:cNvSpPr>
            <a:spLocks noChangeShapeType="1"/>
          </xdr:cNvSpPr>
        </xdr:nvSpPr>
        <xdr:spPr bwMode="auto">
          <a:xfrm>
            <a:off x="4624112" y="165567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61" name="Rectangle 35"/>
          <xdr:cNvSpPr>
            <a:spLocks noChangeArrowheads="1"/>
          </xdr:cNvSpPr>
        </xdr:nvSpPr>
        <xdr:spPr bwMode="auto">
          <a:xfrm>
            <a:off x="5399560" y="1598526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2" name="Group 38"/>
          <xdr:cNvGrpSpPr>
            <a:grpSpLocks/>
          </xdr:cNvGrpSpPr>
        </xdr:nvGrpSpPr>
        <xdr:grpSpPr bwMode="auto">
          <a:xfrm flipH="1">
            <a:off x="5988431" y="2403672"/>
            <a:ext cx="756398" cy="103094"/>
            <a:chOff x="691" y="224"/>
            <a:chExt cx="58" cy="19"/>
          </a:xfrm>
        </xdr:grpSpPr>
        <xdr:sp macro="" textlink="">
          <xdr:nvSpPr>
            <xdr:cNvPr id="170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1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2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3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63" name="Line 48"/>
          <xdr:cNvSpPr>
            <a:spLocks noChangeShapeType="1"/>
          </xdr:cNvSpPr>
        </xdr:nvSpPr>
        <xdr:spPr bwMode="auto">
          <a:xfrm>
            <a:off x="5746382" y="165567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Line 52"/>
          <xdr:cNvSpPr>
            <a:spLocks noChangeShapeType="1"/>
          </xdr:cNvSpPr>
        </xdr:nvSpPr>
        <xdr:spPr bwMode="auto">
          <a:xfrm>
            <a:off x="622488" y="4608440"/>
            <a:ext cx="21414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65" name="Text Box 53"/>
          <xdr:cNvSpPr txBox="1">
            <a:spLocks noChangeArrowheads="1"/>
          </xdr:cNvSpPr>
        </xdr:nvSpPr>
        <xdr:spPr bwMode="auto">
          <a:xfrm>
            <a:off x="982736" y="4379242"/>
            <a:ext cx="1471500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6" name="Text Box 54"/>
          <xdr:cNvSpPr txBox="1">
            <a:spLocks noChangeArrowheads="1"/>
          </xdr:cNvSpPr>
        </xdr:nvSpPr>
        <xdr:spPr bwMode="auto">
          <a:xfrm>
            <a:off x="3925734" y="4345904"/>
            <a:ext cx="1249766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67" name="Line 55"/>
          <xdr:cNvSpPr>
            <a:spLocks noChangeShapeType="1"/>
          </xdr:cNvSpPr>
        </xdr:nvSpPr>
        <xdr:spPr bwMode="auto">
          <a:xfrm>
            <a:off x="3473268" y="4529998"/>
            <a:ext cx="19453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68" name="Text Box 67"/>
          <xdr:cNvSpPr txBox="1">
            <a:spLocks noChangeArrowheads="1"/>
          </xdr:cNvSpPr>
        </xdr:nvSpPr>
        <xdr:spPr bwMode="auto">
          <a:xfrm>
            <a:off x="5205738" y="4720965"/>
            <a:ext cx="241891" cy="1666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69" name="Text Box 68"/>
          <xdr:cNvSpPr txBox="1">
            <a:spLocks noChangeArrowheads="1"/>
          </xdr:cNvSpPr>
        </xdr:nvSpPr>
        <xdr:spPr bwMode="auto">
          <a:xfrm>
            <a:off x="2413920" y="4745969"/>
            <a:ext cx="231811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0" name="Text Box 62"/>
          <xdr:cNvSpPr txBox="1">
            <a:spLocks noChangeArrowheads="1"/>
          </xdr:cNvSpPr>
        </xdr:nvSpPr>
        <xdr:spPr bwMode="auto">
          <a:xfrm>
            <a:off x="95805" y="5229383"/>
            <a:ext cx="3194968" cy="2167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71" name="Rectangle 63"/>
          <xdr:cNvSpPr>
            <a:spLocks noChangeArrowheads="1"/>
          </xdr:cNvSpPr>
        </xdr:nvSpPr>
        <xdr:spPr bwMode="auto">
          <a:xfrm>
            <a:off x="85726" y="1362081"/>
            <a:ext cx="7732626" cy="38128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2" name="Text Box 7"/>
          <xdr:cNvSpPr txBox="1">
            <a:spLocks noChangeArrowheads="1"/>
          </xdr:cNvSpPr>
        </xdr:nvSpPr>
        <xdr:spPr bwMode="auto">
          <a:xfrm>
            <a:off x="851712" y="4770973"/>
            <a:ext cx="503938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3" name="Line 8"/>
          <xdr:cNvSpPr>
            <a:spLocks noChangeShapeType="1"/>
          </xdr:cNvSpPr>
        </xdr:nvSpPr>
        <xdr:spPr bwMode="auto">
          <a:xfrm>
            <a:off x="612963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</xdr:spPr>
      </xdr:sp>
      <xdr:sp macro="" textlink="">
        <xdr:nvSpPr>
          <xdr:cNvPr id="74" name="Rectangle 9"/>
          <xdr:cNvSpPr>
            <a:spLocks noChangeArrowheads="1"/>
          </xdr:cNvSpPr>
        </xdr:nvSpPr>
        <xdr:spPr bwMode="auto">
          <a:xfrm>
            <a:off x="2763934" y="1476382"/>
            <a:ext cx="709332" cy="27734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5" name="Line 11"/>
          <xdr:cNvSpPr>
            <a:spLocks noChangeShapeType="1"/>
          </xdr:cNvSpPr>
        </xdr:nvSpPr>
        <xdr:spPr bwMode="auto">
          <a:xfrm>
            <a:off x="612963" y="2947161"/>
            <a:ext cx="0" cy="19072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6" name="Line 12"/>
          <xdr:cNvSpPr>
            <a:spLocks noChangeShapeType="1"/>
          </xdr:cNvSpPr>
        </xdr:nvSpPr>
        <xdr:spPr bwMode="auto">
          <a:xfrm>
            <a:off x="2763934" y="4326052"/>
            <a:ext cx="0" cy="3395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7" name="Line 13"/>
          <xdr:cNvSpPr>
            <a:spLocks noChangeShapeType="1"/>
          </xdr:cNvSpPr>
        </xdr:nvSpPr>
        <xdr:spPr bwMode="auto">
          <a:xfrm>
            <a:off x="3473267" y="4335576"/>
            <a:ext cx="0" cy="52835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" name="Text Box 15"/>
          <xdr:cNvSpPr txBox="1">
            <a:spLocks noChangeArrowheads="1"/>
          </xdr:cNvSpPr>
        </xdr:nvSpPr>
        <xdr:spPr bwMode="auto">
          <a:xfrm>
            <a:off x="2897700" y="2787315"/>
            <a:ext cx="403150" cy="2917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79" name="Text Box 17"/>
          <xdr:cNvSpPr txBox="1">
            <a:spLocks noChangeArrowheads="1"/>
          </xdr:cNvSpPr>
        </xdr:nvSpPr>
        <xdr:spPr bwMode="auto">
          <a:xfrm>
            <a:off x="408246" y="2303902"/>
            <a:ext cx="393072" cy="300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80" name="Line 18"/>
          <xdr:cNvSpPr>
            <a:spLocks noChangeShapeType="1"/>
          </xdr:cNvSpPr>
        </xdr:nvSpPr>
        <xdr:spPr bwMode="auto">
          <a:xfrm>
            <a:off x="612963" y="4703692"/>
            <a:ext cx="10516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81" name="Text Box 19"/>
          <xdr:cNvSpPr txBox="1">
            <a:spLocks noChangeArrowheads="1"/>
          </xdr:cNvSpPr>
        </xdr:nvSpPr>
        <xdr:spPr bwMode="auto">
          <a:xfrm>
            <a:off x="1758801" y="4770974"/>
            <a:ext cx="765986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82" name="Text Box 20"/>
          <xdr:cNvSpPr txBox="1">
            <a:spLocks noChangeArrowheads="1"/>
          </xdr:cNvSpPr>
        </xdr:nvSpPr>
        <xdr:spPr bwMode="auto">
          <a:xfrm>
            <a:off x="3804789" y="4737635"/>
            <a:ext cx="493860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83" name="Line 21"/>
          <xdr:cNvSpPr>
            <a:spLocks noChangeShapeType="1"/>
          </xdr:cNvSpPr>
        </xdr:nvSpPr>
        <xdr:spPr bwMode="auto">
          <a:xfrm>
            <a:off x="3482792" y="4703692"/>
            <a:ext cx="10746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84" name="Line 22"/>
          <xdr:cNvSpPr>
            <a:spLocks noChangeShapeType="1"/>
          </xdr:cNvSpPr>
        </xdr:nvSpPr>
        <xdr:spPr bwMode="auto">
          <a:xfrm>
            <a:off x="1712261" y="2683821"/>
            <a:ext cx="10516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85" name="Line 24"/>
          <xdr:cNvSpPr>
            <a:spLocks noChangeShapeType="1"/>
          </xdr:cNvSpPr>
        </xdr:nvSpPr>
        <xdr:spPr bwMode="auto">
          <a:xfrm>
            <a:off x="1683686" y="2844066"/>
            <a:ext cx="0" cy="201034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25"/>
          <xdr:cNvSpPr>
            <a:spLocks noChangeShapeType="1"/>
          </xdr:cNvSpPr>
        </xdr:nvSpPr>
        <xdr:spPr bwMode="auto">
          <a:xfrm>
            <a:off x="1683686" y="4703692"/>
            <a:ext cx="10897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87" name="Text Box 26"/>
          <xdr:cNvSpPr txBox="1">
            <a:spLocks noChangeArrowheads="1"/>
          </xdr:cNvSpPr>
        </xdr:nvSpPr>
        <xdr:spPr bwMode="auto">
          <a:xfrm>
            <a:off x="105884" y="5012682"/>
            <a:ext cx="4283474" cy="1416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88" name="Line 28"/>
          <xdr:cNvSpPr>
            <a:spLocks noChangeShapeType="1"/>
          </xdr:cNvSpPr>
        </xdr:nvSpPr>
        <xdr:spPr bwMode="auto">
          <a:xfrm>
            <a:off x="4576487" y="4383201"/>
            <a:ext cx="0" cy="4807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29"/>
          <xdr:cNvSpPr>
            <a:spLocks noChangeShapeType="1"/>
          </xdr:cNvSpPr>
        </xdr:nvSpPr>
        <xdr:spPr bwMode="auto">
          <a:xfrm>
            <a:off x="4576487" y="4703692"/>
            <a:ext cx="83839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90" name="Text Box 30"/>
          <xdr:cNvSpPr txBox="1">
            <a:spLocks noChangeArrowheads="1"/>
          </xdr:cNvSpPr>
        </xdr:nvSpPr>
        <xdr:spPr bwMode="auto">
          <a:xfrm>
            <a:off x="4631248" y="4737635"/>
            <a:ext cx="675277" cy="191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91" name="Line 32"/>
          <xdr:cNvSpPr>
            <a:spLocks noChangeShapeType="1"/>
          </xdr:cNvSpPr>
        </xdr:nvSpPr>
        <xdr:spPr bwMode="auto">
          <a:xfrm>
            <a:off x="3473267" y="1655677"/>
            <a:ext cx="110322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92" name="Line 34"/>
          <xdr:cNvSpPr>
            <a:spLocks noChangeShapeType="1"/>
          </xdr:cNvSpPr>
        </xdr:nvSpPr>
        <xdr:spPr bwMode="auto">
          <a:xfrm>
            <a:off x="4624112" y="1655677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93" name="Rectangle 35"/>
          <xdr:cNvSpPr>
            <a:spLocks noChangeArrowheads="1"/>
          </xdr:cNvSpPr>
        </xdr:nvSpPr>
        <xdr:spPr bwMode="auto">
          <a:xfrm>
            <a:off x="5399560" y="1598525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94" name="Group 38"/>
          <xdr:cNvGrpSpPr>
            <a:grpSpLocks/>
          </xdr:cNvGrpSpPr>
        </xdr:nvGrpSpPr>
        <xdr:grpSpPr bwMode="auto">
          <a:xfrm flipH="1">
            <a:off x="5988429" y="2134732"/>
            <a:ext cx="756398" cy="103094"/>
            <a:chOff x="691" y="224"/>
            <a:chExt cx="58" cy="19"/>
          </a:xfrm>
        </xdr:grpSpPr>
        <xdr:sp macro="" textlink="">
          <xdr:nvSpPr>
            <xdr:cNvPr id="166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7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8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9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95" name="Line 48"/>
          <xdr:cNvSpPr>
            <a:spLocks noChangeShapeType="1"/>
          </xdr:cNvSpPr>
        </xdr:nvSpPr>
        <xdr:spPr bwMode="auto">
          <a:xfrm>
            <a:off x="5746382" y="165567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52"/>
          <xdr:cNvSpPr>
            <a:spLocks noChangeShapeType="1"/>
          </xdr:cNvSpPr>
        </xdr:nvSpPr>
        <xdr:spPr bwMode="auto">
          <a:xfrm>
            <a:off x="622488" y="4608440"/>
            <a:ext cx="21414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97" name="Text Box 53"/>
          <xdr:cNvSpPr txBox="1">
            <a:spLocks noChangeArrowheads="1"/>
          </xdr:cNvSpPr>
        </xdr:nvSpPr>
        <xdr:spPr bwMode="auto">
          <a:xfrm>
            <a:off x="982736" y="4379242"/>
            <a:ext cx="1471500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98" name="Text Box 54"/>
          <xdr:cNvSpPr txBox="1">
            <a:spLocks noChangeArrowheads="1"/>
          </xdr:cNvSpPr>
        </xdr:nvSpPr>
        <xdr:spPr bwMode="auto">
          <a:xfrm>
            <a:off x="3925734" y="4345903"/>
            <a:ext cx="1249766" cy="19169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99" name="Line 55"/>
          <xdr:cNvSpPr>
            <a:spLocks noChangeShapeType="1"/>
          </xdr:cNvSpPr>
        </xdr:nvSpPr>
        <xdr:spPr bwMode="auto">
          <a:xfrm>
            <a:off x="3473267" y="4529997"/>
            <a:ext cx="19453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00" name="Text Box 67"/>
          <xdr:cNvSpPr txBox="1">
            <a:spLocks noChangeArrowheads="1"/>
          </xdr:cNvSpPr>
        </xdr:nvSpPr>
        <xdr:spPr bwMode="auto">
          <a:xfrm>
            <a:off x="5205737" y="4720965"/>
            <a:ext cx="241891" cy="1666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01" name="Text Box 68"/>
          <xdr:cNvSpPr txBox="1">
            <a:spLocks noChangeArrowheads="1"/>
          </xdr:cNvSpPr>
        </xdr:nvSpPr>
        <xdr:spPr bwMode="auto">
          <a:xfrm>
            <a:off x="2413920" y="4745968"/>
            <a:ext cx="231811" cy="175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02" name="Line 32"/>
          <xdr:cNvSpPr>
            <a:spLocks noChangeShapeType="1"/>
          </xdr:cNvSpPr>
        </xdr:nvSpPr>
        <xdr:spPr bwMode="auto">
          <a:xfrm>
            <a:off x="3473267" y="1928541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03" name="Text Box 33"/>
          <xdr:cNvSpPr txBox="1">
            <a:spLocks noChangeArrowheads="1"/>
          </xdr:cNvSpPr>
        </xdr:nvSpPr>
        <xdr:spPr bwMode="auto">
          <a:xfrm>
            <a:off x="5316604" y="1687134"/>
            <a:ext cx="534174" cy="2417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PCS2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04" name="Line 34"/>
          <xdr:cNvSpPr>
            <a:spLocks noChangeShapeType="1"/>
          </xdr:cNvSpPr>
        </xdr:nvSpPr>
        <xdr:spPr bwMode="auto">
          <a:xfrm>
            <a:off x="4624112" y="1928541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5" name="Rectangle 35"/>
          <xdr:cNvSpPr>
            <a:spLocks noChangeArrowheads="1"/>
          </xdr:cNvSpPr>
        </xdr:nvSpPr>
        <xdr:spPr bwMode="auto">
          <a:xfrm>
            <a:off x="5399560" y="1871390"/>
            <a:ext cx="337298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" name="Line 48"/>
          <xdr:cNvSpPr>
            <a:spLocks noChangeShapeType="1"/>
          </xdr:cNvSpPr>
        </xdr:nvSpPr>
        <xdr:spPr bwMode="auto">
          <a:xfrm>
            <a:off x="5746381" y="1928541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" name="Line 32"/>
          <xdr:cNvSpPr>
            <a:spLocks noChangeShapeType="1"/>
          </xdr:cNvSpPr>
        </xdr:nvSpPr>
        <xdr:spPr bwMode="auto">
          <a:xfrm>
            <a:off x="3473267" y="2184036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08" name="Text Box 33"/>
          <xdr:cNvSpPr txBox="1">
            <a:spLocks noChangeArrowheads="1"/>
          </xdr:cNvSpPr>
        </xdr:nvSpPr>
        <xdr:spPr bwMode="auto">
          <a:xfrm>
            <a:off x="5316604" y="1945509"/>
            <a:ext cx="534174" cy="2500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PCS3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09" name="Line 34"/>
          <xdr:cNvSpPr>
            <a:spLocks noChangeShapeType="1"/>
          </xdr:cNvSpPr>
        </xdr:nvSpPr>
        <xdr:spPr bwMode="auto">
          <a:xfrm>
            <a:off x="4624112" y="218403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10" name="Rectangle 35"/>
          <xdr:cNvSpPr>
            <a:spLocks noChangeArrowheads="1"/>
          </xdr:cNvSpPr>
        </xdr:nvSpPr>
        <xdr:spPr bwMode="auto">
          <a:xfrm>
            <a:off x="5399560" y="2126886"/>
            <a:ext cx="337298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1" name="Line 48"/>
          <xdr:cNvSpPr>
            <a:spLocks noChangeShapeType="1"/>
          </xdr:cNvSpPr>
        </xdr:nvSpPr>
        <xdr:spPr bwMode="auto">
          <a:xfrm>
            <a:off x="5746381" y="218403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Line 32"/>
          <xdr:cNvSpPr>
            <a:spLocks noChangeShapeType="1"/>
          </xdr:cNvSpPr>
        </xdr:nvSpPr>
        <xdr:spPr bwMode="auto">
          <a:xfrm>
            <a:off x="3482792" y="2454659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13" name="Text Box 33"/>
          <xdr:cNvSpPr txBox="1">
            <a:spLocks noChangeArrowheads="1"/>
          </xdr:cNvSpPr>
        </xdr:nvSpPr>
        <xdr:spPr bwMode="auto">
          <a:xfrm>
            <a:off x="5316604" y="2228890"/>
            <a:ext cx="534174" cy="3250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PCS4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14" name="Line 34"/>
          <xdr:cNvSpPr>
            <a:spLocks noChangeShapeType="1"/>
          </xdr:cNvSpPr>
        </xdr:nvSpPr>
        <xdr:spPr bwMode="auto">
          <a:xfrm>
            <a:off x="4633637" y="2454659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15" name="Rectangle 35"/>
          <xdr:cNvSpPr>
            <a:spLocks noChangeArrowheads="1"/>
          </xdr:cNvSpPr>
        </xdr:nvSpPr>
        <xdr:spPr bwMode="auto">
          <a:xfrm>
            <a:off x="5409085" y="2397509"/>
            <a:ext cx="337298" cy="1126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6" name="Line 48"/>
          <xdr:cNvSpPr>
            <a:spLocks noChangeShapeType="1"/>
          </xdr:cNvSpPr>
        </xdr:nvSpPr>
        <xdr:spPr bwMode="auto">
          <a:xfrm>
            <a:off x="5755907" y="2454659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Line 32"/>
          <xdr:cNvSpPr>
            <a:spLocks noChangeShapeType="1"/>
          </xdr:cNvSpPr>
        </xdr:nvSpPr>
        <xdr:spPr bwMode="auto">
          <a:xfrm>
            <a:off x="3473267" y="2749935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18" name="Text Box 33"/>
          <xdr:cNvSpPr txBox="1">
            <a:spLocks noChangeArrowheads="1"/>
          </xdr:cNvSpPr>
        </xdr:nvSpPr>
        <xdr:spPr bwMode="auto">
          <a:xfrm>
            <a:off x="5316604" y="2503935"/>
            <a:ext cx="534174" cy="2500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PCS5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19" name="Line 34"/>
          <xdr:cNvSpPr>
            <a:spLocks noChangeShapeType="1"/>
          </xdr:cNvSpPr>
        </xdr:nvSpPr>
        <xdr:spPr bwMode="auto">
          <a:xfrm>
            <a:off x="4624112" y="2749935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20" name="Rectangle 35"/>
          <xdr:cNvSpPr>
            <a:spLocks noChangeArrowheads="1"/>
          </xdr:cNvSpPr>
        </xdr:nvSpPr>
        <xdr:spPr bwMode="auto">
          <a:xfrm>
            <a:off x="5399560" y="2694466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1" name="Line 48"/>
          <xdr:cNvSpPr>
            <a:spLocks noChangeShapeType="1"/>
          </xdr:cNvSpPr>
        </xdr:nvSpPr>
        <xdr:spPr bwMode="auto">
          <a:xfrm>
            <a:off x="5746381" y="2749935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" name="Line 32"/>
          <xdr:cNvSpPr>
            <a:spLocks noChangeShapeType="1"/>
          </xdr:cNvSpPr>
        </xdr:nvSpPr>
        <xdr:spPr bwMode="auto">
          <a:xfrm>
            <a:off x="3473267" y="3044650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23" name="Text Box 33"/>
          <xdr:cNvSpPr txBox="1">
            <a:spLocks noChangeArrowheads="1"/>
          </xdr:cNvSpPr>
        </xdr:nvSpPr>
        <xdr:spPr bwMode="auto">
          <a:xfrm>
            <a:off x="5316604" y="2803984"/>
            <a:ext cx="534174" cy="3250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PCS6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24" name="Line 34"/>
          <xdr:cNvSpPr>
            <a:spLocks noChangeShapeType="1"/>
          </xdr:cNvSpPr>
        </xdr:nvSpPr>
        <xdr:spPr bwMode="auto">
          <a:xfrm>
            <a:off x="4624112" y="3044650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25" name="Rectangle 35"/>
          <xdr:cNvSpPr>
            <a:spLocks noChangeArrowheads="1"/>
          </xdr:cNvSpPr>
        </xdr:nvSpPr>
        <xdr:spPr bwMode="auto">
          <a:xfrm>
            <a:off x="5399560" y="2989182"/>
            <a:ext cx="337298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6" name="Line 48"/>
          <xdr:cNvSpPr>
            <a:spLocks noChangeShapeType="1"/>
          </xdr:cNvSpPr>
        </xdr:nvSpPr>
        <xdr:spPr bwMode="auto">
          <a:xfrm>
            <a:off x="5746381" y="3044650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Line 32"/>
          <xdr:cNvSpPr>
            <a:spLocks noChangeShapeType="1"/>
          </xdr:cNvSpPr>
        </xdr:nvSpPr>
        <xdr:spPr bwMode="auto">
          <a:xfrm>
            <a:off x="3473267" y="3290621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28" name="Text Box 33"/>
          <xdr:cNvSpPr txBox="1">
            <a:spLocks noChangeArrowheads="1"/>
          </xdr:cNvSpPr>
        </xdr:nvSpPr>
        <xdr:spPr bwMode="auto">
          <a:xfrm>
            <a:off x="5316604" y="3070695"/>
            <a:ext cx="534174" cy="233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PCS7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29" name="Line 34"/>
          <xdr:cNvSpPr>
            <a:spLocks noChangeShapeType="1"/>
          </xdr:cNvSpPr>
        </xdr:nvSpPr>
        <xdr:spPr bwMode="auto">
          <a:xfrm>
            <a:off x="4624112" y="3290621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30" name="Rectangle 35"/>
          <xdr:cNvSpPr>
            <a:spLocks noChangeArrowheads="1"/>
          </xdr:cNvSpPr>
        </xdr:nvSpPr>
        <xdr:spPr bwMode="auto">
          <a:xfrm>
            <a:off x="5399560" y="3233471"/>
            <a:ext cx="337298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1" name="Line 48"/>
          <xdr:cNvSpPr>
            <a:spLocks noChangeShapeType="1"/>
          </xdr:cNvSpPr>
        </xdr:nvSpPr>
        <xdr:spPr bwMode="auto">
          <a:xfrm>
            <a:off x="5746381" y="3290621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Line 32"/>
          <xdr:cNvSpPr>
            <a:spLocks noChangeShapeType="1"/>
          </xdr:cNvSpPr>
        </xdr:nvSpPr>
        <xdr:spPr bwMode="auto">
          <a:xfrm>
            <a:off x="3482792" y="3546116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33" name="Line 34"/>
          <xdr:cNvSpPr>
            <a:spLocks noChangeShapeType="1"/>
          </xdr:cNvSpPr>
        </xdr:nvSpPr>
        <xdr:spPr bwMode="auto">
          <a:xfrm>
            <a:off x="4633637" y="354611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34" name="Line 32"/>
          <xdr:cNvSpPr>
            <a:spLocks noChangeShapeType="1"/>
          </xdr:cNvSpPr>
        </xdr:nvSpPr>
        <xdr:spPr bwMode="auto">
          <a:xfrm>
            <a:off x="3482792" y="3790406"/>
            <a:ext cx="1103221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35" name="Line 34"/>
          <xdr:cNvSpPr>
            <a:spLocks noChangeShapeType="1"/>
          </xdr:cNvSpPr>
        </xdr:nvSpPr>
        <xdr:spPr bwMode="auto">
          <a:xfrm>
            <a:off x="4633637" y="379040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36" name="Line 32"/>
          <xdr:cNvSpPr>
            <a:spLocks noChangeShapeType="1"/>
          </xdr:cNvSpPr>
        </xdr:nvSpPr>
        <xdr:spPr bwMode="auto">
          <a:xfrm>
            <a:off x="3492317" y="4036376"/>
            <a:ext cx="110322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</xdr:spPr>
      </xdr:sp>
      <xdr:sp macro="" textlink="">
        <xdr:nvSpPr>
          <xdr:cNvPr id="137" name="Text Box 33"/>
          <xdr:cNvSpPr txBox="1">
            <a:spLocks noChangeArrowheads="1"/>
          </xdr:cNvSpPr>
        </xdr:nvSpPr>
        <xdr:spPr bwMode="auto">
          <a:xfrm>
            <a:off x="5336761" y="3812482"/>
            <a:ext cx="534174" cy="233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PCS20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138" name="Line 34"/>
          <xdr:cNvSpPr>
            <a:spLocks noChangeShapeType="1"/>
          </xdr:cNvSpPr>
        </xdr:nvSpPr>
        <xdr:spPr bwMode="auto">
          <a:xfrm>
            <a:off x="4643162" y="4036376"/>
            <a:ext cx="823073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39" name="Rectangle 35"/>
          <xdr:cNvSpPr>
            <a:spLocks noChangeArrowheads="1"/>
          </xdr:cNvSpPr>
        </xdr:nvSpPr>
        <xdr:spPr bwMode="auto">
          <a:xfrm>
            <a:off x="5418612" y="3979226"/>
            <a:ext cx="337298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40" name="Group 38"/>
          <xdr:cNvGrpSpPr>
            <a:grpSpLocks/>
          </xdr:cNvGrpSpPr>
        </xdr:nvGrpSpPr>
        <xdr:grpSpPr bwMode="auto">
          <a:xfrm flipH="1">
            <a:off x="6018684" y="3988763"/>
            <a:ext cx="756398" cy="104777"/>
            <a:chOff x="691" y="224"/>
            <a:chExt cx="58" cy="19"/>
          </a:xfrm>
        </xdr:grpSpPr>
        <xdr:sp macro="" textlink="">
          <xdr:nvSpPr>
            <xdr:cNvPr id="162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3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4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5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sp macro="" textlink="">
        <xdr:nvSpPr>
          <xdr:cNvPr id="141" name="Line 48"/>
          <xdr:cNvSpPr>
            <a:spLocks noChangeShapeType="1"/>
          </xdr:cNvSpPr>
        </xdr:nvSpPr>
        <xdr:spPr bwMode="auto">
          <a:xfrm>
            <a:off x="5765427" y="4036376"/>
            <a:ext cx="56757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42" name="Group 38"/>
          <xdr:cNvGrpSpPr>
            <a:grpSpLocks/>
          </xdr:cNvGrpSpPr>
        </xdr:nvGrpSpPr>
        <xdr:grpSpPr bwMode="auto">
          <a:xfrm flipH="1">
            <a:off x="5983944" y="1871391"/>
            <a:ext cx="756397" cy="103094"/>
            <a:chOff x="691" y="224"/>
            <a:chExt cx="58" cy="19"/>
          </a:xfrm>
        </xdr:grpSpPr>
        <xdr:sp macro="" textlink="">
          <xdr:nvSpPr>
            <xdr:cNvPr id="158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9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0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61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3" name="Group 38"/>
          <xdr:cNvGrpSpPr>
            <a:grpSpLocks/>
          </xdr:cNvGrpSpPr>
        </xdr:nvGrpSpPr>
        <xdr:grpSpPr bwMode="auto">
          <a:xfrm flipH="1">
            <a:off x="5999628" y="2689423"/>
            <a:ext cx="756397" cy="103094"/>
            <a:chOff x="691" y="224"/>
            <a:chExt cx="58" cy="19"/>
          </a:xfrm>
        </xdr:grpSpPr>
        <xdr:sp macro="" textlink="">
          <xdr:nvSpPr>
            <xdr:cNvPr id="154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5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6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7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4" name="Group 38"/>
          <xdr:cNvGrpSpPr>
            <a:grpSpLocks/>
          </xdr:cNvGrpSpPr>
        </xdr:nvGrpSpPr>
        <xdr:grpSpPr bwMode="auto">
          <a:xfrm flipH="1">
            <a:off x="5988422" y="3238516"/>
            <a:ext cx="756397" cy="103094"/>
            <a:chOff x="691" y="224"/>
            <a:chExt cx="58" cy="19"/>
          </a:xfrm>
        </xdr:grpSpPr>
        <xdr:sp macro="" textlink="">
          <xdr:nvSpPr>
            <xdr:cNvPr id="150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1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2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53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45" name="Group 38"/>
          <xdr:cNvGrpSpPr>
            <a:grpSpLocks/>
          </xdr:cNvGrpSpPr>
        </xdr:nvGrpSpPr>
        <xdr:grpSpPr bwMode="auto">
          <a:xfrm flipH="1">
            <a:off x="5983941" y="2997574"/>
            <a:ext cx="756397" cy="103094"/>
            <a:chOff x="691" y="224"/>
            <a:chExt cx="58" cy="19"/>
          </a:xfrm>
        </xdr:grpSpPr>
        <xdr:sp macro="" textlink="">
          <xdr:nvSpPr>
            <xdr:cNvPr id="146" name="Freeform 39"/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7" name="Freeform 40"/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8" name="Freeform 41"/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49" name="Freeform 42"/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9</xdr:col>
      <xdr:colOff>560510</xdr:colOff>
      <xdr:row>19</xdr:row>
      <xdr:rowOff>40300</xdr:rowOff>
    </xdr:from>
    <xdr:to>
      <xdr:col>10</xdr:col>
      <xdr:colOff>201491</xdr:colOff>
      <xdr:row>23</xdr:row>
      <xdr:rowOff>84261</xdr:rowOff>
    </xdr:to>
    <xdr:sp macro="" textlink="">
      <xdr:nvSpPr>
        <xdr:cNvPr id="178" name="テキスト ボックス 177"/>
        <xdr:cNvSpPr txBox="1"/>
      </xdr:nvSpPr>
      <xdr:spPr>
        <a:xfrm rot="5400000">
          <a:off x="4964357" y="4056553"/>
          <a:ext cx="844061" cy="298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 b="1"/>
            <a:t>～</a:t>
          </a:r>
        </a:p>
      </xdr:txBody>
    </xdr:sp>
    <xdr:clientData/>
  </xdr:twoCellAnchor>
  <xdr:twoCellAnchor>
    <xdr:from>
      <xdr:col>7</xdr:col>
      <xdr:colOff>201706</xdr:colOff>
      <xdr:row>46</xdr:row>
      <xdr:rowOff>44823</xdr:rowOff>
    </xdr:from>
    <xdr:to>
      <xdr:col>11</xdr:col>
      <xdr:colOff>368113</xdr:colOff>
      <xdr:row>47</xdr:row>
      <xdr:rowOff>128867</xdr:rowOff>
    </xdr:to>
    <xdr:sp macro="" textlink="">
      <xdr:nvSpPr>
        <xdr:cNvPr id="179" name="Text Box 26"/>
        <xdr:cNvSpPr txBox="1">
          <a:spLocks noChangeArrowheads="1"/>
        </xdr:cNvSpPr>
      </xdr:nvSpPr>
      <xdr:spPr bwMode="auto">
        <a:xfrm>
          <a:off x="3783106" y="9188823"/>
          <a:ext cx="2204757" cy="28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rPr>
            <a:t>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運転力率</a:t>
          </a:r>
          <a:r>
            <a:rPr lang="en-US" altLang="ja-JP" sz="1000" b="0" i="0" baseline="0">
              <a:latin typeface="+mn-lt"/>
              <a:ea typeface="+mn-ea"/>
              <a:cs typeface="+mn-cs"/>
            </a:rPr>
            <a:t>1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の時の出力を入力</a:t>
          </a:r>
          <a:endParaRPr lang="en-US" altLang="ja-JP" sz="1000" b="0" i="0" baseline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15972</xdr:colOff>
      <xdr:row>46</xdr:row>
      <xdr:rowOff>178060</xdr:rowOff>
    </xdr:from>
    <xdr:to>
      <xdr:col>6</xdr:col>
      <xdr:colOff>316049</xdr:colOff>
      <xdr:row>48</xdr:row>
      <xdr:rowOff>45232</xdr:rowOff>
    </xdr:to>
    <xdr:sp macro="" textlink="">
      <xdr:nvSpPr>
        <xdr:cNvPr id="180" name="円/楕円 179"/>
        <xdr:cNvSpPr/>
      </xdr:nvSpPr>
      <xdr:spPr>
        <a:xfrm>
          <a:off x="2012081" y="9272364"/>
          <a:ext cx="1219446" cy="2647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316049</xdr:colOff>
      <xdr:row>47</xdr:row>
      <xdr:rowOff>114308</xdr:rowOff>
    </xdr:from>
    <xdr:to>
      <xdr:col>13</xdr:col>
      <xdr:colOff>320744</xdr:colOff>
      <xdr:row>48</xdr:row>
      <xdr:rowOff>175740</xdr:rowOff>
    </xdr:to>
    <xdr:cxnSp macro="">
      <xdr:nvCxnSpPr>
        <xdr:cNvPr id="181" name="図形 51"/>
        <xdr:cNvCxnSpPr>
          <a:cxnSpLocks noChangeShapeType="1"/>
          <a:stCxn id="180" idx="6"/>
          <a:endCxn id="188" idx="0"/>
        </xdr:cNvCxnSpPr>
      </xdr:nvCxnSpPr>
      <xdr:spPr bwMode="auto">
        <a:xfrm>
          <a:off x="3231527" y="9407395"/>
          <a:ext cx="3715304" cy="260215"/>
        </a:xfrm>
        <a:prstGeom prst="bentConnector2">
          <a:avLst/>
        </a:prstGeom>
        <a:noFill/>
        <a:ln w="25400" algn="ctr">
          <a:solidFill>
            <a:srgbClr val="FF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19</xdr:col>
      <xdr:colOff>327773</xdr:colOff>
      <xdr:row>15</xdr:row>
      <xdr:rowOff>163287</xdr:rowOff>
    </xdr:from>
    <xdr:to>
      <xdr:col>23</xdr:col>
      <xdr:colOff>92448</xdr:colOff>
      <xdr:row>17</xdr:row>
      <xdr:rowOff>22412</xdr:rowOff>
    </xdr:to>
    <xdr:sp macro="" textlink="">
      <xdr:nvSpPr>
        <xdr:cNvPr id="182" name="正方形/長方形 181"/>
        <xdr:cNvSpPr/>
      </xdr:nvSpPr>
      <xdr:spPr>
        <a:xfrm>
          <a:off x="9798344" y="3143251"/>
          <a:ext cx="1642461" cy="267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32</xdr:col>
      <xdr:colOff>575425</xdr:colOff>
      <xdr:row>16</xdr:row>
      <xdr:rowOff>173936</xdr:rowOff>
    </xdr:from>
    <xdr:to>
      <xdr:col>35</xdr:col>
      <xdr:colOff>34283</xdr:colOff>
      <xdr:row>77</xdr:row>
      <xdr:rowOff>25295</xdr:rowOff>
    </xdr:to>
    <xdr:sp macro="" textlink="">
      <xdr:nvSpPr>
        <xdr:cNvPr id="183" name="正方形/長方形 182"/>
        <xdr:cNvSpPr/>
      </xdr:nvSpPr>
      <xdr:spPr>
        <a:xfrm>
          <a:off x="16330896" y="3333995"/>
          <a:ext cx="1206975" cy="121554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261596</xdr:colOff>
      <xdr:row>74</xdr:row>
      <xdr:rowOff>5046</xdr:rowOff>
    </xdr:from>
    <xdr:to>
      <xdr:col>39</xdr:col>
      <xdr:colOff>577614</xdr:colOff>
      <xdr:row>77</xdr:row>
      <xdr:rowOff>26657</xdr:rowOff>
    </xdr:to>
    <xdr:cxnSp macro="">
      <xdr:nvCxnSpPr>
        <xdr:cNvPr id="184" name="図形 64"/>
        <xdr:cNvCxnSpPr>
          <a:cxnSpLocks noChangeShapeType="1"/>
          <a:stCxn id="189" idx="2"/>
          <a:endCxn id="191" idx="2"/>
        </xdr:cNvCxnSpPr>
      </xdr:nvCxnSpPr>
      <xdr:spPr bwMode="auto">
        <a:xfrm rot="5400000" flipH="1">
          <a:off x="14791549" y="9870299"/>
          <a:ext cx="626729" cy="10614224"/>
        </a:xfrm>
        <a:prstGeom prst="bentConnector3">
          <a:avLst>
            <a:gd name="adj1" fmla="val -143701"/>
          </a:avLst>
        </a:prstGeom>
        <a:noFill/>
        <a:ln w="25400" algn="ctr">
          <a:solidFill>
            <a:srgbClr val="FF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7</xdr:col>
      <xdr:colOff>522837</xdr:colOff>
      <xdr:row>37</xdr:row>
      <xdr:rowOff>174821</xdr:rowOff>
    </xdr:from>
    <xdr:to>
      <xdr:col>9</xdr:col>
      <xdr:colOff>61635</xdr:colOff>
      <xdr:row>40</xdr:row>
      <xdr:rowOff>39593</xdr:rowOff>
    </xdr:to>
    <xdr:sp macro="" textlink="">
      <xdr:nvSpPr>
        <xdr:cNvPr id="185" name="正方形/長方形 184"/>
        <xdr:cNvSpPr/>
      </xdr:nvSpPr>
      <xdr:spPr>
        <a:xfrm>
          <a:off x="4092641" y="7480082"/>
          <a:ext cx="632103" cy="461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258498</xdr:colOff>
      <xdr:row>37</xdr:row>
      <xdr:rowOff>165297</xdr:rowOff>
    </xdr:from>
    <xdr:to>
      <xdr:col>13</xdr:col>
      <xdr:colOff>329235</xdr:colOff>
      <xdr:row>37</xdr:row>
      <xdr:rowOff>174822</xdr:rowOff>
    </xdr:to>
    <xdr:cxnSp macro="">
      <xdr:nvCxnSpPr>
        <xdr:cNvPr id="186" name="図形 84"/>
        <xdr:cNvCxnSpPr>
          <a:cxnSpLocks noChangeShapeType="1"/>
          <a:stCxn id="185" idx="0"/>
          <a:endCxn id="187" idx="0"/>
        </xdr:cNvCxnSpPr>
      </xdr:nvCxnSpPr>
      <xdr:spPr bwMode="auto">
        <a:xfrm rot="5400000" flipH="1" flipV="1">
          <a:off x="5676941" y="6201702"/>
          <a:ext cx="9525" cy="2547237"/>
        </a:xfrm>
        <a:prstGeom prst="bentConnector3">
          <a:avLst>
            <a:gd name="adj1" fmla="val 1337491"/>
          </a:avLst>
        </a:prstGeom>
        <a:noFill/>
        <a:ln w="25400" algn="ctr">
          <a:solidFill>
            <a:srgbClr val="FF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12</xdr:col>
      <xdr:colOff>340421</xdr:colOff>
      <xdr:row>37</xdr:row>
      <xdr:rowOff>165296</xdr:rowOff>
    </xdr:from>
    <xdr:to>
      <xdr:col>14</xdr:col>
      <xdr:colOff>39583</xdr:colOff>
      <xdr:row>43</xdr:row>
      <xdr:rowOff>22865</xdr:rowOff>
    </xdr:to>
    <xdr:sp macro="" textlink="">
      <xdr:nvSpPr>
        <xdr:cNvPr id="187" name="正方形/長方形 186"/>
        <xdr:cNvSpPr/>
      </xdr:nvSpPr>
      <xdr:spPr>
        <a:xfrm>
          <a:off x="6602073" y="7470557"/>
          <a:ext cx="717923" cy="10502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334622</xdr:colOff>
      <xdr:row>48</xdr:row>
      <xdr:rowOff>175740</xdr:rowOff>
    </xdr:from>
    <xdr:to>
      <xdr:col>14</xdr:col>
      <xdr:colOff>33784</xdr:colOff>
      <xdr:row>54</xdr:row>
      <xdr:rowOff>15500</xdr:rowOff>
    </xdr:to>
    <xdr:sp macro="" textlink="">
      <xdr:nvSpPr>
        <xdr:cNvPr id="188" name="正方形/長方形 187"/>
        <xdr:cNvSpPr/>
      </xdr:nvSpPr>
      <xdr:spPr>
        <a:xfrm>
          <a:off x="6596274" y="9667610"/>
          <a:ext cx="717923" cy="103245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38</xdr:col>
      <xdr:colOff>554892</xdr:colOff>
      <xdr:row>16</xdr:row>
      <xdr:rowOff>175298</xdr:rowOff>
    </xdr:from>
    <xdr:to>
      <xdr:col>41</xdr:col>
      <xdr:colOff>17629</xdr:colOff>
      <xdr:row>77</xdr:row>
      <xdr:rowOff>26657</xdr:rowOff>
    </xdr:to>
    <xdr:sp macro="" textlink="">
      <xdr:nvSpPr>
        <xdr:cNvPr id="189" name="正方形/長方形 188"/>
        <xdr:cNvSpPr/>
      </xdr:nvSpPr>
      <xdr:spPr>
        <a:xfrm>
          <a:off x="19806598" y="3335357"/>
          <a:ext cx="1210855" cy="121554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20895</xdr:colOff>
      <xdr:row>16</xdr:row>
      <xdr:rowOff>92850</xdr:rowOff>
    </xdr:from>
    <xdr:to>
      <xdr:col>23</xdr:col>
      <xdr:colOff>92448</xdr:colOff>
      <xdr:row>67</xdr:row>
      <xdr:rowOff>10928</xdr:rowOff>
    </xdr:to>
    <xdr:cxnSp macro="">
      <xdr:nvCxnSpPr>
        <xdr:cNvPr id="190" name="図形 84"/>
        <xdr:cNvCxnSpPr>
          <a:cxnSpLocks noChangeShapeType="1"/>
          <a:stCxn id="182" idx="3"/>
          <a:endCxn id="191" idx="3"/>
        </xdr:cNvCxnSpPr>
      </xdr:nvCxnSpPr>
      <xdr:spPr bwMode="auto">
        <a:xfrm flipH="1">
          <a:off x="10784145" y="3276921"/>
          <a:ext cx="656660" cy="10327543"/>
        </a:xfrm>
        <a:prstGeom prst="bentConnector3">
          <a:avLst>
            <a:gd name="adj1" fmla="val -34813"/>
          </a:avLst>
        </a:prstGeom>
        <a:noFill/>
        <a:ln w="25400" algn="ctr">
          <a:solidFill>
            <a:srgbClr val="FF0000"/>
          </a:solidFill>
          <a:miter lim="800000"/>
          <a:headEnd/>
          <a:tailEnd type="arrow" w="med" len="med"/>
        </a:ln>
      </xdr:spPr>
    </xdr:cxnSp>
    <xdr:clientData/>
  </xdr:twoCellAnchor>
  <xdr:twoCellAnchor>
    <xdr:from>
      <xdr:col>17</xdr:col>
      <xdr:colOff>625561</xdr:colOff>
      <xdr:row>60</xdr:row>
      <xdr:rowOff>16809</xdr:rowOff>
    </xdr:from>
    <xdr:to>
      <xdr:col>22</xdr:col>
      <xdr:colOff>20895</xdr:colOff>
      <xdr:row>74</xdr:row>
      <xdr:rowOff>5046</xdr:rowOff>
    </xdr:to>
    <xdr:sp macro="" textlink="">
      <xdr:nvSpPr>
        <xdr:cNvPr id="191" name="正方形/長方形 190"/>
        <xdr:cNvSpPr/>
      </xdr:nvSpPr>
      <xdr:spPr>
        <a:xfrm>
          <a:off x="8692822" y="11894070"/>
          <a:ext cx="2087182" cy="27711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9893</xdr:colOff>
      <xdr:row>77</xdr:row>
      <xdr:rowOff>25294</xdr:rowOff>
    </xdr:from>
    <xdr:to>
      <xdr:col>34</xdr:col>
      <xdr:colOff>13025</xdr:colOff>
      <xdr:row>81</xdr:row>
      <xdr:rowOff>129988</xdr:rowOff>
    </xdr:to>
    <xdr:cxnSp macro="">
      <xdr:nvCxnSpPr>
        <xdr:cNvPr id="192" name="図形 64"/>
        <xdr:cNvCxnSpPr>
          <a:cxnSpLocks noChangeShapeType="1"/>
          <a:stCxn id="183" idx="2"/>
        </xdr:cNvCxnSpPr>
      </xdr:nvCxnSpPr>
      <xdr:spPr bwMode="auto">
        <a:xfrm rot="5400000">
          <a:off x="16476582" y="15943605"/>
          <a:ext cx="911517" cy="3132"/>
        </a:xfrm>
        <a:prstGeom prst="bentConnector3">
          <a:avLst>
            <a:gd name="adj1" fmla="val 50000"/>
          </a:avLst>
        </a:prstGeom>
        <a:noFill/>
        <a:ln w="25400" algn="ctr">
          <a:solidFill>
            <a:srgbClr val="FF0000"/>
          </a:solidFill>
          <a:miter lim="800000"/>
          <a:headEnd type="none" w="med" len="med"/>
          <a:tailEnd type="none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16001241\100&#37197;&#38651;&#37096;%20&#37197;&#38651;&#12464;&#12523;&#12540;&#12503;\Documents%20and%20Settings\468404\Local%20Settings\Temporary%20Internet%20Files\OLKB4\&#21942;&#26989;&#36039;&#26009;&#12288;&#26032;&#35215;&#31263;&#35696;(&#21463;&#20184;&#30058;&#21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りん議"/>
      <sheetName val="新受給契約書（一括購入）"/>
      <sheetName val="ガイドライン"/>
      <sheetName val="配電系統図"/>
      <sheetName val="チェックシート"/>
      <sheetName val="直）技術"/>
      <sheetName val="堅）技術"/>
      <sheetName val="草・野・今）技術"/>
      <sheetName val="各ﾒ-ｶ-整定値一覧"/>
      <sheetName val="設備増設・変更りん議"/>
      <sheetName val="旧受給契約書（一括購入）"/>
      <sheetName val="旧受給契約書（電気のみ）"/>
      <sheetName val="旧増設・変更契約書低圧（一括購入）"/>
      <sheetName val="配電系統図（ｗ）"/>
    </sheetNames>
    <sheetDataSet>
      <sheetData sheetId="0">
        <row r="5">
          <cell r="D5" t="str">
            <v>＊＊＊＊</v>
          </cell>
        </row>
        <row r="8">
          <cell r="D8" t="str">
            <v>＊＊－＊＊－＊＊</v>
          </cell>
        </row>
        <row r="9">
          <cell r="D9" t="str">
            <v>はぴｅタイム</v>
          </cell>
        </row>
        <row r="11">
          <cell r="D11" t="str">
            <v>＊＊＊＊</v>
          </cell>
        </row>
        <row r="12">
          <cell r="D12" t="str">
            <v>既</v>
          </cell>
        </row>
        <row r="13">
          <cell r="D13" t="str">
            <v>＊＊＊＊</v>
          </cell>
        </row>
        <row r="14">
          <cell r="D14" t="str">
            <v>＊＊＊＊</v>
          </cell>
        </row>
        <row r="16">
          <cell r="D16" t="str">
            <v>３，１６８</v>
          </cell>
        </row>
        <row r="18">
          <cell r="D18" t="str">
            <v>３，０００</v>
          </cell>
        </row>
        <row r="19">
          <cell r="D19" t="str">
            <v>ＪＨ－Ｓ４０３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X101"/>
  <sheetViews>
    <sheetView showGridLines="0" showZeros="0" tabSelected="1" view="pageBreakPreview" zoomScale="70" zoomScaleNormal="70" zoomScaleSheetLayoutView="70" workbookViewId="0">
      <selection activeCell="C25" sqref="C25:G26"/>
    </sheetView>
  </sheetViews>
  <sheetFormatPr defaultRowHeight="14.25"/>
  <cols>
    <col min="1" max="1" width="7.5" style="5" customWidth="1"/>
    <col min="2" max="3" width="8.625" style="5" customWidth="1"/>
    <col min="4" max="4" width="3.75" style="5" bestFit="1" customWidth="1"/>
    <col min="5" max="5" width="8.625" style="5" customWidth="1"/>
    <col min="6" max="6" width="4.5" style="5" bestFit="1" customWidth="1"/>
    <col min="7" max="8" width="8.625" style="5" customWidth="1"/>
    <col min="9" max="9" width="10" style="5" customWidth="1"/>
    <col min="10" max="10" width="8.625" style="5" customWidth="1"/>
    <col min="11" max="11" width="3.75" style="5" bestFit="1" customWidth="1"/>
    <col min="12" max="12" width="8.625" style="5" customWidth="1"/>
    <col min="13" max="13" width="4.75" style="5" bestFit="1" customWidth="1"/>
    <col min="14" max="14" width="8.625" style="5" customWidth="1"/>
    <col min="15" max="17" width="2.125" style="5" customWidth="1"/>
    <col min="18" max="20" width="2.125" style="5" hidden="1" customWidth="1"/>
    <col min="21" max="21" width="14.375" style="6" hidden="1" customWidth="1"/>
    <col min="22" max="22" width="16.875" style="6" hidden="1" customWidth="1"/>
    <col min="23" max="23" width="3.625" style="6" hidden="1" customWidth="1"/>
    <col min="24" max="24" width="9" style="6" hidden="1" customWidth="1"/>
    <col min="25" max="50" width="9" style="6"/>
    <col min="51" max="16384" width="9" style="5"/>
  </cols>
  <sheetData>
    <row r="1" spans="1:50">
      <c r="O1" s="245" t="s">
        <v>266</v>
      </c>
    </row>
    <row r="3" spans="1:50" ht="18">
      <c r="A3" s="7"/>
      <c r="B3" s="253" t="s">
        <v>150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7"/>
      <c r="P3" s="7"/>
      <c r="Q3" s="7"/>
    </row>
    <row r="4" spans="1:50" ht="15" customHeight="1">
      <c r="A4" s="8"/>
    </row>
    <row r="5" spans="1:50" ht="15">
      <c r="A5" s="9"/>
      <c r="H5" s="254" t="s">
        <v>152</v>
      </c>
      <c r="I5" s="254"/>
      <c r="J5" s="255"/>
      <c r="K5" s="256"/>
      <c r="L5" s="256"/>
      <c r="M5" s="256"/>
      <c r="N5" s="256"/>
      <c r="O5" s="256"/>
      <c r="P5" s="10"/>
    </row>
    <row r="6" spans="1:50" ht="15">
      <c r="A6" s="11"/>
      <c r="B6" s="12"/>
      <c r="C6" s="13" t="s">
        <v>153</v>
      </c>
      <c r="G6" s="14"/>
      <c r="H6" s="257" t="s">
        <v>154</v>
      </c>
      <c r="I6" s="257"/>
      <c r="J6" s="258"/>
      <c r="K6" s="259"/>
      <c r="L6" s="259"/>
      <c r="M6" s="259"/>
      <c r="N6" s="259"/>
      <c r="O6" s="259"/>
      <c r="V6" s="15" t="s">
        <v>26</v>
      </c>
    </row>
    <row r="7" spans="1:50" s="19" customFormat="1">
      <c r="A7" s="16"/>
      <c r="B7" s="17"/>
      <c r="C7" s="18" t="s">
        <v>155</v>
      </c>
      <c r="G7" s="14"/>
      <c r="H7" s="20"/>
      <c r="I7" s="20"/>
      <c r="J7" s="21"/>
      <c r="K7" s="21"/>
      <c r="L7" s="21"/>
      <c r="M7" s="21"/>
      <c r="N7" s="21"/>
      <c r="O7" s="21"/>
      <c r="U7" s="22"/>
      <c r="V7" s="23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</row>
    <row r="8" spans="1:50">
      <c r="U8" s="24"/>
      <c r="V8" s="25" t="s">
        <v>27</v>
      </c>
    </row>
    <row r="9" spans="1:50">
      <c r="U9" s="26"/>
      <c r="V9" s="25" t="s">
        <v>28</v>
      </c>
    </row>
    <row r="10" spans="1:50" ht="12.75" customHeight="1">
      <c r="V10" s="25" t="s">
        <v>29</v>
      </c>
    </row>
    <row r="11" spans="1:50">
      <c r="V11" s="25" t="s">
        <v>30</v>
      </c>
    </row>
    <row r="12" spans="1:50">
      <c r="V12" s="27"/>
    </row>
    <row r="13" spans="1:50" ht="6.75" customHeight="1"/>
    <row r="14" spans="1:50" ht="12.75" customHeight="1">
      <c r="A14" s="28"/>
      <c r="B14" s="28"/>
      <c r="I14" s="10"/>
      <c r="J14" s="10"/>
      <c r="K14" s="10"/>
      <c r="L14" s="10"/>
      <c r="M14" s="10"/>
      <c r="N14" s="10"/>
    </row>
    <row r="15" spans="1:50">
      <c r="A15" s="29"/>
    </row>
    <row r="16" spans="1:50" ht="6.75" customHeight="1">
      <c r="A16" s="29"/>
    </row>
    <row r="17" spans="1:20" s="6" customFormat="1">
      <c r="A17" s="2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>
      <c r="A18" s="29"/>
      <c r="B18" s="10"/>
      <c r="C18" s="10"/>
      <c r="D18" s="10"/>
      <c r="E18" s="10"/>
      <c r="F18" s="10"/>
      <c r="G18" s="10"/>
      <c r="H18" s="10"/>
      <c r="I18" s="10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6" customFormat="1" ht="13.5" customHeight="1">
      <c r="A19" s="29"/>
      <c r="B19" s="10"/>
      <c r="C19" s="10"/>
      <c r="D19" s="10"/>
      <c r="E19" s="10"/>
      <c r="F19" s="10"/>
      <c r="G19" s="10"/>
      <c r="H19" s="10"/>
      <c r="I19" s="10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6" customFormat="1" ht="6" customHeight="1">
      <c r="A20" s="29"/>
      <c r="B20" s="10"/>
      <c r="C20" s="10"/>
      <c r="D20" s="10"/>
      <c r="E20" s="10"/>
      <c r="F20" s="10"/>
      <c r="G20" s="10"/>
      <c r="H20" s="10"/>
      <c r="I20" s="10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s="6" customFormat="1">
      <c r="A21" s="30" t="s">
        <v>68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6" customFormat="1" ht="6" customHeight="1">
      <c r="A22" s="3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s="6" customFormat="1" ht="13.5" customHeight="1">
      <c r="A23" s="10" t="s">
        <v>63</v>
      </c>
      <c r="B23" s="10"/>
      <c r="C23" s="10"/>
      <c r="D23" s="10"/>
      <c r="E23" s="10"/>
      <c r="F23" s="10"/>
      <c r="G23" s="10"/>
      <c r="H23" s="10"/>
      <c r="I23" s="10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6" customHeight="1">
      <c r="A24" s="10"/>
      <c r="B24" s="10"/>
      <c r="C24" s="10"/>
      <c r="D24" s="10"/>
      <c r="E24" s="10"/>
      <c r="F24" s="10"/>
      <c r="G24" s="10"/>
      <c r="H24" s="10"/>
      <c r="I24" s="10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5" thickBot="1">
      <c r="A25" s="5"/>
      <c r="B25" s="247" t="s">
        <v>13</v>
      </c>
      <c r="C25" s="248"/>
      <c r="D25" s="248"/>
      <c r="E25" s="248"/>
      <c r="F25" s="248"/>
      <c r="G25" s="248"/>
      <c r="H25" s="249" t="s">
        <v>34</v>
      </c>
      <c r="I25" s="250">
        <f>IF(C25=$V$8,2,IF(C25=$V$9,1,IF(C25=$V$10,2,IF(C25=$V$11,SQRT(3),0))))</f>
        <v>0</v>
      </c>
      <c r="J25" s="252" t="s">
        <v>14</v>
      </c>
      <c r="K25" s="5"/>
      <c r="L25" s="261" t="s">
        <v>156</v>
      </c>
      <c r="M25" s="261"/>
      <c r="N25" s="31" t="s">
        <v>157</v>
      </c>
      <c r="O25" s="5"/>
      <c r="P25" s="5"/>
      <c r="Q25" s="5"/>
      <c r="R25" s="5"/>
      <c r="S25" s="5"/>
      <c r="T25" s="5"/>
    </row>
    <row r="26" spans="1:20" s="6" customFormat="1" ht="15" thickTop="1">
      <c r="A26" s="10"/>
      <c r="B26" s="247"/>
      <c r="C26" s="248"/>
      <c r="D26" s="248"/>
      <c r="E26" s="248"/>
      <c r="F26" s="248"/>
      <c r="G26" s="248"/>
      <c r="H26" s="249"/>
      <c r="I26" s="251"/>
      <c r="J26" s="252"/>
      <c r="K26" s="5"/>
      <c r="L26" s="262" t="s">
        <v>31</v>
      </c>
      <c r="M26" s="262"/>
      <c r="N26" s="32">
        <v>2</v>
      </c>
      <c r="O26" s="5"/>
      <c r="P26" s="5"/>
      <c r="Q26" s="5"/>
      <c r="R26" s="5"/>
      <c r="S26" s="5"/>
      <c r="T26" s="5"/>
    </row>
    <row r="27" spans="1:20" s="6" customFormat="1">
      <c r="A27" s="10"/>
      <c r="B27" s="10"/>
      <c r="C27" s="10"/>
      <c r="D27" s="10"/>
      <c r="E27" s="10"/>
      <c r="F27" s="10"/>
      <c r="G27" s="10"/>
      <c r="H27" s="10"/>
      <c r="I27" s="10"/>
      <c r="J27" s="5"/>
      <c r="K27" s="5"/>
      <c r="L27" s="263" t="s">
        <v>32</v>
      </c>
      <c r="M27" s="263"/>
      <c r="N27" s="33">
        <v>2</v>
      </c>
      <c r="O27" s="5"/>
      <c r="P27" s="5"/>
      <c r="Q27" s="5"/>
      <c r="R27" s="5"/>
      <c r="S27" s="5"/>
      <c r="T27" s="5"/>
    </row>
    <row r="28" spans="1:20" s="6" customFormat="1">
      <c r="A28" s="5"/>
      <c r="B28" s="10"/>
      <c r="C28" s="10"/>
      <c r="D28" s="10"/>
      <c r="E28" s="10"/>
      <c r="F28" s="10"/>
      <c r="G28" s="10"/>
      <c r="H28" s="10"/>
      <c r="I28" s="10"/>
      <c r="J28" s="5"/>
      <c r="K28" s="5"/>
      <c r="L28" s="263" t="s">
        <v>33</v>
      </c>
      <c r="M28" s="263"/>
      <c r="N28" s="33">
        <v>1</v>
      </c>
      <c r="O28" s="13" t="s">
        <v>158</v>
      </c>
      <c r="P28" s="5"/>
      <c r="Q28" s="5"/>
      <c r="R28" s="5"/>
      <c r="S28" s="5"/>
      <c r="T28" s="10"/>
    </row>
    <row r="29" spans="1:20" s="6" customFormat="1">
      <c r="A29" s="5"/>
      <c r="B29" s="10"/>
      <c r="C29" s="5"/>
      <c r="D29" s="5"/>
      <c r="E29" s="10"/>
      <c r="F29" s="13" t="s">
        <v>159</v>
      </c>
      <c r="G29" s="5"/>
      <c r="H29" s="10"/>
      <c r="I29" s="10"/>
      <c r="J29" s="5"/>
      <c r="K29" s="5"/>
      <c r="L29" s="263" t="s">
        <v>160</v>
      </c>
      <c r="M29" s="263"/>
      <c r="N29" s="33" t="s">
        <v>35</v>
      </c>
      <c r="O29" s="5"/>
      <c r="P29" s="5"/>
      <c r="Q29" s="5"/>
      <c r="R29" s="5"/>
      <c r="S29" s="5"/>
      <c r="T29" s="5"/>
    </row>
    <row r="30" spans="1:20" s="6" customForma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4"/>
      <c r="O30" s="5"/>
      <c r="P30" s="5"/>
      <c r="Q30" s="5"/>
      <c r="R30" s="5"/>
      <c r="S30" s="5"/>
      <c r="T30" s="5"/>
    </row>
    <row r="31" spans="1:20" s="6" customFormat="1" ht="16.5" customHeight="1">
      <c r="A31" s="10" t="s">
        <v>64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34"/>
      <c r="O31" s="5"/>
      <c r="P31" s="5"/>
      <c r="Q31" s="5"/>
      <c r="R31" s="5"/>
      <c r="S31" s="5"/>
      <c r="T31" s="5"/>
    </row>
    <row r="32" spans="1:20" s="6" customFormat="1" ht="6" customHeight="1">
      <c r="A32" s="1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34"/>
      <c r="O32" s="5"/>
      <c r="P32" s="5"/>
      <c r="Q32" s="5"/>
      <c r="R32" s="5"/>
      <c r="S32" s="5"/>
      <c r="T32" s="5"/>
    </row>
    <row r="33" spans="1:27" s="6" customFormat="1" ht="15" thickBot="1">
      <c r="A33" s="5"/>
      <c r="B33" s="247" t="s">
        <v>15</v>
      </c>
      <c r="C33" s="247"/>
      <c r="D33" s="247"/>
      <c r="E33" s="260"/>
      <c r="F33" s="249" t="s">
        <v>0</v>
      </c>
      <c r="G33" s="5"/>
      <c r="H33" s="232"/>
      <c r="I33" s="5"/>
      <c r="J33" s="5"/>
      <c r="K33" s="5"/>
      <c r="L33" s="261" t="s">
        <v>156</v>
      </c>
      <c r="M33" s="261"/>
      <c r="N33" s="35" t="s">
        <v>161</v>
      </c>
      <c r="O33" s="5"/>
      <c r="P33" s="5"/>
      <c r="Q33" s="5"/>
      <c r="R33" s="5"/>
      <c r="S33" s="5"/>
      <c r="T33" s="10"/>
    </row>
    <row r="34" spans="1:27" s="6" customFormat="1" ht="15" thickTop="1">
      <c r="A34" s="5"/>
      <c r="B34" s="247"/>
      <c r="C34" s="247"/>
      <c r="D34" s="247"/>
      <c r="E34" s="260"/>
      <c r="F34" s="249"/>
      <c r="G34" s="10"/>
      <c r="H34" s="5"/>
      <c r="I34" s="10"/>
      <c r="J34" s="5"/>
      <c r="K34" s="5"/>
      <c r="L34" s="262" t="s">
        <v>31</v>
      </c>
      <c r="M34" s="262"/>
      <c r="N34" s="32">
        <v>105</v>
      </c>
      <c r="O34" s="5"/>
      <c r="P34" s="5"/>
      <c r="Q34" s="5"/>
      <c r="R34" s="5"/>
      <c r="S34" s="5"/>
      <c r="T34" s="10"/>
    </row>
    <row r="35" spans="1:27" s="6" customFormat="1">
      <c r="A35" s="36"/>
      <c r="K35" s="5"/>
      <c r="L35" s="263" t="s">
        <v>32</v>
      </c>
      <c r="M35" s="263"/>
      <c r="N35" s="33">
        <v>210</v>
      </c>
      <c r="O35" s="5"/>
      <c r="P35" s="5"/>
      <c r="Q35" s="5"/>
      <c r="R35" s="5"/>
      <c r="S35" s="5"/>
      <c r="T35" s="10"/>
    </row>
    <row r="36" spans="1:27" s="6" customFormat="1">
      <c r="A36" s="36"/>
      <c r="B36" s="264" t="s">
        <v>40</v>
      </c>
      <c r="C36" s="264"/>
      <c r="D36" s="265" t="s">
        <v>162</v>
      </c>
      <c r="E36" s="265"/>
      <c r="F36" s="265"/>
      <c r="G36" s="265"/>
      <c r="H36" s="266" t="s">
        <v>163</v>
      </c>
      <c r="I36" s="267">
        <f>IF(C25=$V$8,ROUND(E33*1000/105,1),IF(C25=$V$9,ROUND(E33*1000/210,1),IF(C25=$V$10,ROUND(E33*1000/210,1),IF(C25=$V$11,ROUND(E33*1000/SQRT(3)/210,1),0))))</f>
        <v>0</v>
      </c>
      <c r="J36" s="249" t="s">
        <v>16</v>
      </c>
      <c r="K36" s="5"/>
      <c r="L36" s="263" t="s">
        <v>33</v>
      </c>
      <c r="M36" s="263"/>
      <c r="N36" s="33">
        <v>210</v>
      </c>
      <c r="O36" s="5"/>
      <c r="P36" s="5"/>
      <c r="Q36" s="5"/>
      <c r="R36" s="5"/>
      <c r="S36" s="5"/>
      <c r="T36" s="5"/>
    </row>
    <row r="37" spans="1:27" s="6" customFormat="1">
      <c r="A37" s="10"/>
      <c r="B37" s="264"/>
      <c r="C37" s="264"/>
      <c r="D37" s="252" t="s">
        <v>164</v>
      </c>
      <c r="E37" s="252"/>
      <c r="F37" s="252"/>
      <c r="G37" s="252"/>
      <c r="H37" s="266"/>
      <c r="I37" s="267"/>
      <c r="J37" s="249"/>
      <c r="K37" s="5"/>
      <c r="L37" s="263" t="s">
        <v>160</v>
      </c>
      <c r="M37" s="263"/>
      <c r="N37" s="33" t="s">
        <v>165</v>
      </c>
      <c r="O37" s="5"/>
      <c r="P37" s="5"/>
      <c r="Q37" s="5"/>
      <c r="R37" s="5"/>
      <c r="S37" s="5"/>
      <c r="T37" s="5"/>
      <c r="U37" s="5"/>
    </row>
    <row r="38" spans="1:27" s="6" customFormat="1">
      <c r="A38" s="10"/>
      <c r="B38" s="5"/>
      <c r="C38" s="5"/>
      <c r="D38" s="5"/>
      <c r="E38" s="10"/>
      <c r="F38" s="10"/>
      <c r="G38" s="10"/>
      <c r="H38" s="10"/>
      <c r="I38" s="10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27" s="6" customFormat="1">
      <c r="A39" s="10" t="s">
        <v>65</v>
      </c>
      <c r="B39" s="10"/>
      <c r="C39" s="230"/>
      <c r="D39" s="230"/>
      <c r="E39" s="10"/>
      <c r="F39" s="10"/>
      <c r="G39" s="10"/>
      <c r="H39" s="10"/>
      <c r="I39" s="10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27" s="6" customFormat="1" ht="6" customHeight="1">
      <c r="A40" s="10"/>
      <c r="B40" s="5"/>
      <c r="C40" s="5"/>
      <c r="D40" s="5"/>
      <c r="E40" s="5"/>
      <c r="F40" s="5"/>
      <c r="G40" s="5"/>
      <c r="H40" s="10"/>
      <c r="I40" s="1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7" s="6" customFormat="1">
      <c r="A41" s="5"/>
      <c r="B41" s="5" t="s">
        <v>17</v>
      </c>
      <c r="C41" s="10"/>
      <c r="D41" s="10"/>
      <c r="E41" s="37"/>
      <c r="F41" s="37"/>
      <c r="G41" s="5"/>
      <c r="H41" s="5"/>
      <c r="I41" s="5" t="s">
        <v>18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7" s="6" customFormat="1">
      <c r="A42" s="5"/>
      <c r="B42" s="10"/>
      <c r="C42" s="10"/>
      <c r="D42" s="10"/>
      <c r="E42" s="10"/>
      <c r="F42" s="10"/>
      <c r="G42" s="10"/>
      <c r="H42" s="5"/>
      <c r="I42" s="10"/>
      <c r="J42" s="10"/>
      <c r="K42" s="10"/>
      <c r="L42" s="10"/>
      <c r="M42" s="10"/>
      <c r="N42" s="10"/>
      <c r="O42" s="5"/>
      <c r="P42" s="5"/>
      <c r="Q42" s="5"/>
      <c r="R42" s="5"/>
      <c r="S42" s="5"/>
      <c r="T42" s="5"/>
    </row>
    <row r="43" spans="1:27" s="6" customFormat="1">
      <c r="A43" s="5"/>
      <c r="B43" s="10"/>
      <c r="C43" s="10"/>
      <c r="D43" s="10"/>
      <c r="E43" s="38" t="s">
        <v>36</v>
      </c>
      <c r="F43" s="39"/>
      <c r="G43" s="38" t="s">
        <v>37</v>
      </c>
      <c r="H43" s="5"/>
      <c r="I43" s="10"/>
      <c r="J43" s="10"/>
      <c r="K43" s="10"/>
      <c r="L43" s="38" t="s">
        <v>38</v>
      </c>
      <c r="M43" s="39"/>
      <c r="N43" s="38" t="s">
        <v>39</v>
      </c>
      <c r="O43" s="5"/>
      <c r="P43" s="5"/>
      <c r="Q43" s="5"/>
      <c r="R43" s="5"/>
      <c r="S43" s="5"/>
      <c r="T43" s="5"/>
      <c r="Y43" s="40"/>
      <c r="AA43" s="24"/>
    </row>
    <row r="44" spans="1:27" s="6" customFormat="1" ht="2.25" customHeight="1">
      <c r="A44" s="5"/>
      <c r="B44" s="10"/>
      <c r="C44" s="10"/>
      <c r="D44" s="10"/>
      <c r="E44" s="10"/>
      <c r="F44" s="14"/>
      <c r="G44" s="10"/>
      <c r="H44" s="5"/>
      <c r="I44" s="10"/>
      <c r="J44" s="10"/>
      <c r="K44" s="10"/>
      <c r="L44" s="10"/>
      <c r="M44" s="10"/>
      <c r="N44" s="10"/>
      <c r="O44" s="5"/>
      <c r="P44" s="5"/>
      <c r="Q44" s="5"/>
      <c r="R44" s="5"/>
      <c r="S44" s="5"/>
      <c r="T44" s="5"/>
    </row>
    <row r="45" spans="1:27" s="6" customFormat="1" ht="21" customHeight="1">
      <c r="A45" s="5"/>
      <c r="B45" s="272" t="s">
        <v>19</v>
      </c>
      <c r="C45" s="272"/>
      <c r="D45" s="231"/>
      <c r="E45" s="234"/>
      <c r="F45" s="41"/>
      <c r="G45" s="234"/>
      <c r="H45" s="232"/>
      <c r="I45" s="272" t="s">
        <v>19</v>
      </c>
      <c r="J45" s="272"/>
      <c r="K45" s="231"/>
      <c r="L45" s="234"/>
      <c r="M45" s="233"/>
      <c r="N45" s="234"/>
      <c r="O45" s="5"/>
      <c r="P45" s="5"/>
      <c r="Q45" s="5"/>
      <c r="R45" s="5"/>
      <c r="S45" s="5"/>
      <c r="T45" s="5"/>
    </row>
    <row r="46" spans="1:27" s="6" customFormat="1" ht="3" customHeight="1">
      <c r="A46" s="5"/>
      <c r="B46" s="10"/>
      <c r="C46" s="10"/>
      <c r="D46" s="10"/>
      <c r="E46" s="230"/>
      <c r="F46" s="14"/>
      <c r="G46" s="230"/>
      <c r="H46" s="5"/>
      <c r="I46" s="10"/>
      <c r="J46" s="10"/>
      <c r="K46" s="10"/>
      <c r="L46" s="230"/>
      <c r="M46" s="10"/>
      <c r="N46" s="230"/>
      <c r="O46" s="5"/>
      <c r="P46" s="5"/>
      <c r="Q46" s="5"/>
      <c r="R46" s="5"/>
      <c r="S46" s="5"/>
      <c r="T46" s="5"/>
    </row>
    <row r="47" spans="1:27" s="6" customFormat="1" ht="13.5" customHeight="1">
      <c r="A47" s="5"/>
      <c r="B47" s="272" t="s">
        <v>20</v>
      </c>
      <c r="C47" s="272"/>
      <c r="D47" s="42" t="s">
        <v>41</v>
      </c>
      <c r="E47" s="219">
        <f>IF(E45=0,0,VLOOKUP(E45,$L$65:$M$77,2,FALSE))</f>
        <v>0</v>
      </c>
      <c r="F47" s="43" t="s">
        <v>47</v>
      </c>
      <c r="G47" s="219">
        <f>IF(G45=0,0,VLOOKUP(G45,$L$65:$M$77,2,FALSE))</f>
        <v>0</v>
      </c>
      <c r="H47" s="5"/>
      <c r="I47" s="272" t="s">
        <v>20</v>
      </c>
      <c r="J47" s="272"/>
      <c r="K47" s="43" t="s">
        <v>44</v>
      </c>
      <c r="L47" s="219">
        <f>IF(L45=0,0,VLOOKUP(L45,$L$65:$M$77,2,FALSE))</f>
        <v>0</v>
      </c>
      <c r="M47" s="43" t="s">
        <v>50</v>
      </c>
      <c r="N47" s="219">
        <f>IF(N45=0,0,VLOOKUP(N45,$L$65:$M$77,2,FALSE))</f>
        <v>0</v>
      </c>
      <c r="O47" s="5"/>
      <c r="P47" s="5"/>
      <c r="Q47" s="5"/>
      <c r="R47" s="5"/>
      <c r="S47" s="5"/>
      <c r="T47" s="5"/>
    </row>
    <row r="48" spans="1:27" s="6" customFormat="1" ht="3" customHeight="1">
      <c r="A48" s="5"/>
      <c r="B48" s="10"/>
      <c r="C48" s="10"/>
      <c r="D48" s="44"/>
      <c r="E48" s="230"/>
      <c r="F48" s="43"/>
      <c r="G48" s="230"/>
      <c r="H48" s="5"/>
      <c r="I48" s="10"/>
      <c r="J48" s="10"/>
      <c r="K48" s="43"/>
      <c r="L48" s="230"/>
      <c r="M48" s="43"/>
      <c r="N48" s="230"/>
      <c r="O48" s="5"/>
      <c r="P48" s="5"/>
      <c r="Q48" s="5"/>
      <c r="R48" s="5"/>
      <c r="S48" s="5"/>
      <c r="T48" s="5"/>
    </row>
    <row r="49" spans="1:24" s="6" customFormat="1" ht="21" customHeight="1">
      <c r="A49" s="5"/>
      <c r="B49" s="272" t="s">
        <v>21</v>
      </c>
      <c r="C49" s="272"/>
      <c r="D49" s="42" t="s">
        <v>42</v>
      </c>
      <c r="E49" s="3"/>
      <c r="F49" s="43" t="s">
        <v>48</v>
      </c>
      <c r="G49" s="3"/>
      <c r="H49" s="5"/>
      <c r="I49" s="272" t="s">
        <v>21</v>
      </c>
      <c r="J49" s="272"/>
      <c r="K49" s="43" t="s">
        <v>45</v>
      </c>
      <c r="L49" s="3"/>
      <c r="M49" s="43" t="s">
        <v>51</v>
      </c>
      <c r="N49" s="3"/>
      <c r="O49" s="5"/>
      <c r="P49" s="5"/>
      <c r="Q49" s="5"/>
      <c r="R49" s="5"/>
      <c r="S49" s="5"/>
      <c r="T49" s="5"/>
    </row>
    <row r="50" spans="1:24" s="6" customFormat="1" ht="3" customHeight="1">
      <c r="A50" s="5"/>
      <c r="B50" s="10"/>
      <c r="C50" s="10"/>
      <c r="D50" s="44"/>
      <c r="E50" s="230"/>
      <c r="F50" s="43"/>
      <c r="G50" s="230"/>
      <c r="H50" s="5"/>
      <c r="I50" s="10"/>
      <c r="J50" s="10"/>
      <c r="K50" s="43"/>
      <c r="L50" s="230"/>
      <c r="M50" s="43"/>
      <c r="N50" s="230"/>
      <c r="O50" s="5"/>
      <c r="P50" s="5"/>
      <c r="Q50" s="5"/>
      <c r="R50" s="5"/>
      <c r="S50" s="5"/>
      <c r="T50" s="5"/>
    </row>
    <row r="51" spans="1:24" s="6" customFormat="1" ht="12.75" customHeight="1">
      <c r="A51" s="5"/>
      <c r="B51" s="10" t="s">
        <v>22</v>
      </c>
      <c r="C51" s="233"/>
      <c r="D51" s="42" t="s">
        <v>43</v>
      </c>
      <c r="E51" s="219">
        <f>IF(E45=0,0,ROUND(E47*(E49/1000),3))</f>
        <v>0</v>
      </c>
      <c r="F51" s="43" t="s">
        <v>49</v>
      </c>
      <c r="G51" s="219">
        <f>IF(G45=0,0,ROUND(G47*(G49/1000),3))</f>
        <v>0</v>
      </c>
      <c r="H51" s="5"/>
      <c r="I51" s="10" t="s">
        <v>22</v>
      </c>
      <c r="J51" s="233"/>
      <c r="K51" s="43" t="s">
        <v>46</v>
      </c>
      <c r="L51" s="219">
        <f>IF(L45=0,0,ROUND(L47*(L49/1000),3))</f>
        <v>0</v>
      </c>
      <c r="M51" s="43" t="s">
        <v>52</v>
      </c>
      <c r="N51" s="219">
        <f>IF(N45=0,0,ROUND(N47*(N49/1000),3))</f>
        <v>0</v>
      </c>
      <c r="O51" s="5"/>
      <c r="P51" s="5"/>
      <c r="Q51" s="5"/>
      <c r="R51" s="5"/>
      <c r="S51" s="5"/>
      <c r="T51" s="5"/>
    </row>
    <row r="52" spans="1:24" s="6" customFormat="1" ht="12.75" customHeight="1">
      <c r="A52" s="5"/>
      <c r="B52" s="45" t="s">
        <v>53</v>
      </c>
      <c r="C52" s="233"/>
      <c r="D52" s="231"/>
      <c r="E52" s="46"/>
      <c r="F52" s="47"/>
      <c r="G52" s="46"/>
      <c r="H52" s="5"/>
      <c r="I52" s="45" t="s">
        <v>54</v>
      </c>
      <c r="J52" s="233"/>
      <c r="K52" s="43"/>
      <c r="L52" s="46"/>
      <c r="M52" s="43"/>
      <c r="N52" s="46"/>
      <c r="O52" s="5"/>
      <c r="P52" s="5"/>
      <c r="Q52" s="5"/>
      <c r="R52" s="5"/>
      <c r="S52" s="5"/>
      <c r="T52" s="5"/>
    </row>
    <row r="53" spans="1:24" s="6" customFormat="1" ht="9.75" customHeight="1" thickBot="1">
      <c r="A53" s="5"/>
      <c r="B53" s="10"/>
      <c r="C53" s="10"/>
      <c r="D53" s="10"/>
      <c r="E53" s="10"/>
      <c r="F53" s="10"/>
      <c r="G53" s="10"/>
      <c r="H53" s="5"/>
      <c r="I53" s="10"/>
      <c r="J53" s="10"/>
      <c r="K53" s="10"/>
      <c r="L53" s="10"/>
      <c r="M53" s="10"/>
      <c r="N53" s="10"/>
      <c r="O53" s="5"/>
      <c r="P53" s="5"/>
      <c r="Q53" s="5"/>
      <c r="R53" s="5"/>
      <c r="S53" s="5"/>
      <c r="T53" s="5"/>
    </row>
    <row r="54" spans="1:24" s="6" customFormat="1" ht="21" customHeight="1" thickBot="1">
      <c r="A54" s="5"/>
      <c r="B54" s="284" t="s">
        <v>55</v>
      </c>
      <c r="C54" s="284"/>
      <c r="D54" s="284"/>
      <c r="E54" s="284"/>
      <c r="F54" s="284"/>
      <c r="G54" s="244">
        <f>IF(G51=0,E51,E51+G51)</f>
        <v>0</v>
      </c>
      <c r="H54" s="5" t="s">
        <v>23</v>
      </c>
      <c r="I54" s="284" t="s">
        <v>56</v>
      </c>
      <c r="J54" s="284"/>
      <c r="K54" s="284"/>
      <c r="L54" s="284"/>
      <c r="M54" s="284"/>
      <c r="N54" s="244">
        <f>IF(N51=0,L51,L51+N51)</f>
        <v>0</v>
      </c>
      <c r="O54" s="5" t="s">
        <v>24</v>
      </c>
      <c r="P54" s="5"/>
      <c r="Q54" s="5"/>
      <c r="R54" s="5"/>
      <c r="S54" s="5"/>
      <c r="T54" s="5"/>
      <c r="U54" s="6" t="s">
        <v>259</v>
      </c>
      <c r="V54" s="268">
        <v>50</v>
      </c>
      <c r="W54" s="269"/>
      <c r="X54" s="270"/>
    </row>
    <row r="55" spans="1:24" s="6" customFormat="1" ht="21" customHeight="1" thickBot="1">
      <c r="A55" s="5"/>
      <c r="B55" s="233"/>
      <c r="C55" s="233"/>
      <c r="D55" s="233"/>
      <c r="E55" s="233"/>
      <c r="F55" s="233"/>
      <c r="G55" s="4"/>
      <c r="H55" s="5"/>
      <c r="I55" s="233"/>
      <c r="J55" s="233"/>
      <c r="K55" s="233"/>
      <c r="L55" s="233"/>
      <c r="M55" s="233"/>
      <c r="N55" s="4"/>
      <c r="O55" s="5"/>
      <c r="P55" s="5"/>
      <c r="Q55" s="5"/>
      <c r="R55" s="5"/>
      <c r="S55" s="5"/>
      <c r="T55" s="5"/>
      <c r="U55" s="6" t="s">
        <v>260</v>
      </c>
      <c r="V55" s="268">
        <v>210</v>
      </c>
      <c r="W55" s="269"/>
      <c r="X55" s="270"/>
    </row>
    <row r="56" spans="1:24" s="6" customFormat="1" ht="21" customHeight="1" thickBot="1">
      <c r="A56" s="5"/>
      <c r="B56" s="37"/>
      <c r="C56" s="37"/>
      <c r="D56" s="37"/>
      <c r="E56" s="37"/>
      <c r="F56" s="233" t="s">
        <v>72</v>
      </c>
      <c r="G56" s="71"/>
      <c r="H56" s="5" t="s">
        <v>69</v>
      </c>
      <c r="I56" s="233"/>
      <c r="J56" s="233"/>
      <c r="K56" s="233"/>
      <c r="L56" s="233"/>
      <c r="M56" s="233"/>
      <c r="N56" s="4"/>
      <c r="O56" s="5"/>
      <c r="P56" s="5"/>
      <c r="Q56" s="5"/>
      <c r="R56" s="5"/>
      <c r="S56" s="5"/>
      <c r="T56" s="5"/>
      <c r="U56" s="6" t="s">
        <v>166</v>
      </c>
      <c r="V56" s="229">
        <v>1.94</v>
      </c>
      <c r="W56" s="48" t="s">
        <v>167</v>
      </c>
      <c r="X56" s="49">
        <v>2.6</v>
      </c>
    </row>
    <row r="57" spans="1:24" s="6" customFormat="1" ht="19.5" customHeight="1" thickBot="1">
      <c r="A57" s="5"/>
      <c r="B57" s="5"/>
      <c r="C57" s="5"/>
      <c r="D57" s="5"/>
      <c r="E57" s="5"/>
      <c r="F57" s="5"/>
      <c r="G57" s="46"/>
      <c r="H57" s="5"/>
      <c r="I57" s="5"/>
      <c r="J57" s="5"/>
      <c r="K57" s="5"/>
      <c r="L57" s="5"/>
      <c r="M57" s="5"/>
      <c r="N57" s="46"/>
      <c r="O57" s="5"/>
      <c r="P57" s="5"/>
      <c r="Q57" s="5"/>
      <c r="R57" s="5"/>
      <c r="S57" s="5"/>
      <c r="T57" s="5"/>
      <c r="U57" s="6" t="s">
        <v>261</v>
      </c>
      <c r="V57" s="268">
        <f>+V55^2/V54/1000/100*V56</f>
        <v>1.7110799999999999E-2</v>
      </c>
      <c r="W57" s="269"/>
      <c r="X57" s="270"/>
    </row>
    <row r="58" spans="1:24" s="6" customFormat="1">
      <c r="A58" s="50" t="s">
        <v>168</v>
      </c>
      <c r="B58" s="50"/>
      <c r="C58" s="50"/>
      <c r="D58" s="50"/>
      <c r="E58" s="50"/>
      <c r="F58" s="50"/>
      <c r="G58" s="50"/>
      <c r="H58" s="50"/>
      <c r="I58" s="50"/>
      <c r="J58" s="5"/>
      <c r="K58" s="5"/>
      <c r="L58" s="5"/>
      <c r="M58" s="5"/>
      <c r="N58" s="5"/>
      <c r="O58" s="5"/>
      <c r="P58" s="51"/>
      <c r="Q58" s="51"/>
      <c r="R58" s="51"/>
      <c r="S58" s="5"/>
      <c r="T58" s="5"/>
    </row>
    <row r="59" spans="1:24" s="6" customFormat="1" ht="6" customHeight="1">
      <c r="A59" s="50"/>
      <c r="B59" s="50"/>
      <c r="C59" s="50"/>
      <c r="D59" s="50"/>
      <c r="E59" s="50"/>
      <c r="F59" s="50"/>
      <c r="G59" s="50"/>
      <c r="H59" s="50"/>
      <c r="I59" s="50"/>
      <c r="J59" s="5"/>
      <c r="K59" s="5"/>
      <c r="L59" s="5"/>
      <c r="M59" s="5"/>
      <c r="N59" s="5"/>
      <c r="O59" s="5"/>
      <c r="P59" s="51"/>
      <c r="Q59" s="51"/>
      <c r="R59" s="51"/>
      <c r="S59" s="5"/>
      <c r="T59" s="5"/>
    </row>
    <row r="60" spans="1:24" s="6" customFormat="1" ht="17.25" customHeight="1">
      <c r="A60" s="50" t="s">
        <v>70</v>
      </c>
      <c r="B60" s="50"/>
      <c r="C60" s="50"/>
      <c r="D60" s="50"/>
      <c r="E60" s="50"/>
      <c r="F60" s="50"/>
      <c r="G60" s="50"/>
      <c r="H60" s="50"/>
      <c r="I60" s="50"/>
      <c r="J60" s="5"/>
      <c r="K60" s="5"/>
      <c r="L60" s="5"/>
      <c r="M60" s="5"/>
      <c r="N60" s="5"/>
      <c r="O60" s="5"/>
      <c r="P60" s="51"/>
      <c r="Q60" s="51"/>
      <c r="R60" s="51"/>
      <c r="S60" s="5"/>
      <c r="T60" s="5"/>
      <c r="V60" s="5"/>
      <c r="W60" s="5"/>
    </row>
    <row r="61" spans="1:24" s="6" customFormat="1" ht="18" customHeight="1">
      <c r="A61" s="50" t="s">
        <v>71</v>
      </c>
      <c r="B61" s="50"/>
      <c r="C61" s="50"/>
      <c r="D61" s="50"/>
      <c r="E61" s="50"/>
      <c r="F61" s="50"/>
      <c r="G61" s="50"/>
      <c r="H61" s="50"/>
      <c r="I61" s="52"/>
      <c r="J61" s="5"/>
      <c r="K61" s="5"/>
      <c r="L61" s="5"/>
      <c r="M61" s="5"/>
      <c r="N61" s="5"/>
      <c r="O61" s="5"/>
      <c r="P61" s="51"/>
      <c r="Q61" s="51"/>
      <c r="R61" s="51"/>
      <c r="S61" s="5"/>
      <c r="T61" s="5"/>
      <c r="V61" s="53"/>
      <c r="W61" s="5"/>
    </row>
    <row r="62" spans="1:24" s="6" customFormat="1" ht="15" thickBot="1">
      <c r="A62" s="50"/>
      <c r="B62" s="50"/>
      <c r="C62" s="50"/>
      <c r="D62" s="50"/>
      <c r="E62" s="50"/>
      <c r="F62" s="50"/>
      <c r="G62" s="50"/>
      <c r="H62" s="50"/>
      <c r="I62" s="52"/>
      <c r="J62" s="5"/>
      <c r="K62" s="5"/>
      <c r="L62" s="271" t="s">
        <v>57</v>
      </c>
      <c r="M62" s="271"/>
      <c r="N62" s="271"/>
      <c r="O62" s="5"/>
      <c r="P62" s="5"/>
      <c r="Q62" s="5"/>
      <c r="R62" s="51"/>
      <c r="S62" s="5"/>
      <c r="T62" s="5"/>
    </row>
    <row r="63" spans="1:24" s="6" customFormat="1">
      <c r="A63" s="52"/>
      <c r="B63" s="285" t="s">
        <v>59</v>
      </c>
      <c r="C63" s="285"/>
      <c r="D63" s="285"/>
      <c r="E63" s="285"/>
      <c r="F63" s="286"/>
      <c r="G63" s="287">
        <f>ROUND(I25*I36*(G54+N54+G56),2)</f>
        <v>0</v>
      </c>
      <c r="H63" s="288"/>
      <c r="I63" s="54"/>
      <c r="J63" s="5"/>
      <c r="K63" s="5"/>
      <c r="L63" s="55" t="s">
        <v>58</v>
      </c>
      <c r="M63" s="55"/>
      <c r="N63" s="55"/>
      <c r="O63" s="5"/>
      <c r="P63" s="5"/>
      <c r="Q63" s="5"/>
      <c r="R63" s="51"/>
      <c r="S63" s="5"/>
      <c r="T63" s="5"/>
    </row>
    <row r="64" spans="1:24" s="6" customFormat="1" ht="12" customHeight="1" thickBot="1">
      <c r="A64" s="5"/>
      <c r="B64" s="285"/>
      <c r="C64" s="285"/>
      <c r="D64" s="285"/>
      <c r="E64" s="285"/>
      <c r="F64" s="286"/>
      <c r="G64" s="289"/>
      <c r="H64" s="290"/>
      <c r="I64" s="56"/>
      <c r="J64" s="5"/>
      <c r="K64" s="5"/>
      <c r="L64" s="57" t="s">
        <v>61</v>
      </c>
      <c r="M64" s="291" t="s">
        <v>169</v>
      </c>
      <c r="N64" s="292"/>
      <c r="O64" s="5"/>
      <c r="P64" s="5"/>
      <c r="Q64" s="5"/>
      <c r="R64" s="5"/>
      <c r="S64" s="5"/>
      <c r="T64" s="5"/>
    </row>
    <row r="65" spans="1:50" s="6" customFormat="1" ht="15" thickTop="1">
      <c r="A65" s="5"/>
      <c r="B65" s="5"/>
      <c r="C65" s="53"/>
      <c r="D65" s="53"/>
      <c r="E65" s="53"/>
      <c r="F65" s="53"/>
      <c r="G65" s="58"/>
      <c r="H65" s="58"/>
      <c r="I65" s="56"/>
      <c r="J65" s="5"/>
      <c r="K65" s="5"/>
      <c r="L65" s="59" t="s">
        <v>1</v>
      </c>
      <c r="M65" s="293">
        <v>5.65</v>
      </c>
      <c r="N65" s="294"/>
      <c r="O65" s="5"/>
      <c r="P65" s="5"/>
      <c r="Q65" s="5"/>
      <c r="R65" s="5"/>
      <c r="S65" s="5"/>
      <c r="T65" s="5"/>
    </row>
    <row r="66" spans="1:50" ht="12" customHeight="1">
      <c r="B66" s="231" t="s">
        <v>170</v>
      </c>
      <c r="L66" s="59" t="s">
        <v>2</v>
      </c>
      <c r="M66" s="282">
        <v>3.35</v>
      </c>
      <c r="N66" s="283"/>
    </row>
    <row r="67" spans="1:50" ht="12" customHeight="1">
      <c r="B67" s="273" t="b">
        <f>IF(C25="単相2線式100V",IF(G63&gt;2,"簡易計算の結果、逆潮流による電圧上昇値が標準電圧の2％を超えています。","簡易計算の結果、逆潮流による電圧上昇値が標準電圧の2％以内となります。"),IF(C25="単相3線式100/200V",IF(G63&gt;2,"簡易計算の結果、逆潮流による電圧上昇値が標準電圧の2％を超えています。","簡易計算の結果、逆潮流による電圧上昇値が標準電圧の2％以内となります。"),IF(C25="単相2線式200V",IF(G63&gt;4,"簡易計算の結果、逆潮流による電圧上昇値が標準電圧の2％を超えています。","簡易計算の結果、逆潮流による電圧上昇値が標準電圧の2％以内となります。"),IF(C25="三相200V",IF(G63&gt;4,"簡易計算の結果、逆潮流による電圧上昇値が標準電圧の2％を超えています。","簡易計算の結果、逆潮流による電圧上昇値が標準電圧の2％以内となります。")))))</f>
        <v>0</v>
      </c>
      <c r="C67" s="274"/>
      <c r="D67" s="274"/>
      <c r="E67" s="274"/>
      <c r="F67" s="274"/>
      <c r="G67" s="274"/>
      <c r="H67" s="274"/>
      <c r="I67" s="274"/>
      <c r="J67" s="275"/>
      <c r="L67" s="60" t="s">
        <v>3</v>
      </c>
      <c r="M67" s="282">
        <v>2.21</v>
      </c>
      <c r="N67" s="283"/>
    </row>
    <row r="68" spans="1:50" ht="12" customHeight="1">
      <c r="A68" s="50"/>
      <c r="B68" s="276"/>
      <c r="C68" s="277"/>
      <c r="D68" s="277"/>
      <c r="E68" s="277"/>
      <c r="F68" s="277"/>
      <c r="G68" s="277"/>
      <c r="H68" s="277"/>
      <c r="I68" s="277"/>
      <c r="J68" s="278"/>
      <c r="L68" s="60" t="s">
        <v>4</v>
      </c>
      <c r="M68" s="282">
        <v>3.33</v>
      </c>
      <c r="N68" s="283"/>
    </row>
    <row r="69" spans="1:50" ht="12" customHeight="1">
      <c r="A69" s="50"/>
      <c r="B69" s="279"/>
      <c r="C69" s="280"/>
      <c r="D69" s="280"/>
      <c r="E69" s="280"/>
      <c r="F69" s="280"/>
      <c r="G69" s="280"/>
      <c r="H69" s="280"/>
      <c r="I69" s="280"/>
      <c r="J69" s="281"/>
      <c r="L69" s="61" t="s">
        <v>5</v>
      </c>
      <c r="M69" s="282">
        <v>2.31</v>
      </c>
      <c r="N69" s="283"/>
    </row>
    <row r="70" spans="1:50" ht="12" customHeight="1">
      <c r="B70" s="296" t="s">
        <v>60</v>
      </c>
      <c r="C70" s="296"/>
      <c r="D70" s="296"/>
      <c r="E70" s="296"/>
      <c r="F70" s="296"/>
      <c r="G70" s="296"/>
      <c r="H70" s="296"/>
      <c r="I70" s="296"/>
      <c r="J70" s="296"/>
      <c r="L70" s="61" t="s">
        <v>6</v>
      </c>
      <c r="M70" s="282">
        <v>1.3</v>
      </c>
      <c r="N70" s="283"/>
    </row>
    <row r="71" spans="1:50" ht="12" customHeight="1">
      <c r="A71" s="11"/>
      <c r="B71" s="297"/>
      <c r="C71" s="297"/>
      <c r="D71" s="297"/>
      <c r="E71" s="297"/>
      <c r="F71" s="297"/>
      <c r="G71" s="297"/>
      <c r="H71" s="297"/>
      <c r="I71" s="297"/>
      <c r="J71" s="297"/>
      <c r="L71" s="61" t="s">
        <v>7</v>
      </c>
      <c r="M71" s="282">
        <v>0.82399999999999995</v>
      </c>
      <c r="N71" s="283"/>
    </row>
    <row r="72" spans="1:50" ht="12" customHeight="1">
      <c r="A72" s="11"/>
      <c r="B72" s="297"/>
      <c r="C72" s="297"/>
      <c r="D72" s="297"/>
      <c r="E72" s="297"/>
      <c r="F72" s="297"/>
      <c r="G72" s="297"/>
      <c r="H72" s="297"/>
      <c r="I72" s="297"/>
      <c r="J72" s="297"/>
      <c r="L72" s="61" t="s">
        <v>8</v>
      </c>
      <c r="M72" s="282">
        <v>0.48699999999999999</v>
      </c>
      <c r="N72" s="283"/>
    </row>
    <row r="73" spans="1:50" ht="12" customHeight="1">
      <c r="A73" s="62"/>
      <c r="B73" s="63"/>
      <c r="L73" s="64" t="s">
        <v>9</v>
      </c>
      <c r="M73" s="295">
        <v>0.30299999999999999</v>
      </c>
      <c r="N73" s="283"/>
    </row>
    <row r="74" spans="1:50" ht="12" customHeight="1">
      <c r="A74" s="11"/>
      <c r="B74" s="65"/>
      <c r="L74" s="66" t="s">
        <v>10</v>
      </c>
      <c r="M74" s="295">
        <v>0.18</v>
      </c>
      <c r="N74" s="283"/>
    </row>
    <row r="75" spans="1:50" ht="12" customHeight="1">
      <c r="A75" s="67"/>
      <c r="B75" s="65"/>
      <c r="L75" s="66" t="s">
        <v>11</v>
      </c>
      <c r="M75" s="295">
        <v>0.11799999999999999</v>
      </c>
      <c r="N75" s="283"/>
    </row>
    <row r="76" spans="1:50" s="11" customFormat="1" ht="11.25" customHeight="1">
      <c r="A76" s="68"/>
      <c r="L76" s="66" t="s">
        <v>25</v>
      </c>
      <c r="M76" s="295">
        <v>9.2200000000000004E-2</v>
      </c>
      <c r="N76" s="283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</row>
    <row r="77" spans="1:50" s="11" customFormat="1" ht="14.25" customHeight="1">
      <c r="L77" s="66" t="s">
        <v>171</v>
      </c>
      <c r="M77" s="295">
        <v>7.22E-2</v>
      </c>
      <c r="N77" s="283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</row>
    <row r="78" spans="1:50" s="11" customForma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70" t="s">
        <v>62</v>
      </c>
      <c r="M78" s="5"/>
      <c r="N78" s="5"/>
      <c r="O78" s="5"/>
      <c r="P78" s="5"/>
      <c r="Q78" s="5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</row>
    <row r="79" spans="1:50">
      <c r="A79" s="11"/>
      <c r="B79" s="11"/>
      <c r="C79" s="11"/>
      <c r="D79" s="11"/>
      <c r="E79" s="11"/>
      <c r="F79" s="11"/>
      <c r="G79" s="11"/>
      <c r="H79" s="11"/>
      <c r="I79" s="9"/>
      <c r="J79" s="9"/>
      <c r="K79" s="9"/>
      <c r="L79" s="9"/>
      <c r="M79" s="9"/>
      <c r="N79" s="9"/>
      <c r="O79" s="9"/>
      <c r="P79" s="9"/>
      <c r="Q79" s="11"/>
      <c r="R79" s="11"/>
      <c r="S79" s="11"/>
      <c r="T79" s="11"/>
      <c r="U79" s="69"/>
      <c r="V79" s="69"/>
      <c r="W79" s="69"/>
      <c r="X79" s="69"/>
      <c r="Y79" s="69"/>
    </row>
    <row r="80" spans="1:50" s="11" customFormat="1">
      <c r="I80" s="9"/>
      <c r="J80" s="9"/>
      <c r="K80" s="9"/>
      <c r="L80" s="9"/>
      <c r="M80" s="9"/>
      <c r="N80" s="9"/>
      <c r="O80" s="9"/>
      <c r="P80" s="9"/>
      <c r="S80" s="5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</row>
    <row r="81" spans="1:50" s="11" customFormat="1">
      <c r="A81" s="68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</row>
    <row r="82" spans="1:50" s="11" customFormat="1" ht="14.25" customHeight="1">
      <c r="R82" s="5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</row>
    <row r="83" spans="1:50" s="11" customFormat="1" ht="14.25" customHeight="1"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</row>
    <row r="84" spans="1:50" s="11" customFormat="1" ht="14.25" customHeight="1"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</row>
    <row r="85" spans="1:50" s="11" customFormat="1" ht="14.25" customHeight="1"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</row>
    <row r="86" spans="1:50" s="11" customFormat="1" ht="14.25" customHeight="1">
      <c r="U86" s="69"/>
      <c r="V86" s="69"/>
      <c r="W86" s="6"/>
      <c r="X86" s="6"/>
      <c r="Y86" s="6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</row>
    <row r="87" spans="1:50" s="11" customFormat="1" ht="14.25" customHeight="1">
      <c r="A87" s="68"/>
      <c r="T87" s="5"/>
      <c r="U87" s="6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</row>
    <row r="88" spans="1:50" s="11" customFormat="1" ht="14.25" customHeight="1">
      <c r="U88" s="69"/>
      <c r="V88" s="6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</row>
    <row r="89" spans="1:50" s="11" customFormat="1" ht="14.25" customHeight="1"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</row>
    <row r="90" spans="1:50" s="11" customFormat="1" ht="14.25" customHeight="1">
      <c r="A90" s="68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</row>
    <row r="91" spans="1:50" s="11" customFormat="1" ht="14.25" customHeight="1"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</row>
    <row r="92" spans="1:50" s="11" customFormat="1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</row>
    <row r="93" spans="1:50">
      <c r="R93" s="11"/>
      <c r="S93" s="11"/>
      <c r="T93" s="11"/>
      <c r="U93" s="69"/>
      <c r="V93" s="69"/>
      <c r="W93" s="69"/>
      <c r="X93" s="69"/>
      <c r="Y93" s="69"/>
    </row>
    <row r="94" spans="1:50">
      <c r="R94" s="11"/>
      <c r="T94" s="11"/>
      <c r="U94" s="69"/>
      <c r="V94" s="69"/>
      <c r="W94" s="69"/>
      <c r="X94" s="69"/>
      <c r="Y94" s="69"/>
    </row>
    <row r="95" spans="1:50">
      <c r="R95" s="11"/>
      <c r="T95" s="11"/>
      <c r="U95" s="69"/>
      <c r="V95" s="69"/>
      <c r="W95" s="69"/>
      <c r="X95" s="69"/>
      <c r="Y95" s="69"/>
    </row>
    <row r="96" spans="1:50">
      <c r="T96" s="11"/>
      <c r="U96" s="69"/>
      <c r="V96" s="69"/>
      <c r="W96" s="69"/>
      <c r="X96" s="69"/>
      <c r="Y96" s="69"/>
    </row>
    <row r="97" spans="1:25" s="6" customForma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11"/>
      <c r="U97" s="69"/>
      <c r="V97" s="69"/>
      <c r="W97" s="69"/>
      <c r="X97" s="69"/>
      <c r="Y97" s="69"/>
    </row>
    <row r="98" spans="1:25" s="6" customForma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11"/>
      <c r="U98" s="69"/>
      <c r="V98" s="69"/>
      <c r="W98" s="69"/>
      <c r="X98" s="69"/>
      <c r="Y98" s="69"/>
    </row>
    <row r="99" spans="1:25" s="6" customForma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11"/>
      <c r="U99" s="69"/>
      <c r="V99" s="69"/>
      <c r="W99" s="69"/>
      <c r="X99" s="69"/>
      <c r="Y99" s="69"/>
    </row>
    <row r="100" spans="1:25" s="6" customForma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11"/>
      <c r="U100" s="69"/>
      <c r="V100" s="69"/>
    </row>
    <row r="101" spans="1:25" s="6" customForma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V101" s="69"/>
    </row>
  </sheetData>
  <sheetProtection password="DD31" sheet="1" objects="1" scenarios="1" selectLockedCells="1"/>
  <mergeCells count="59">
    <mergeCell ref="M75:N75"/>
    <mergeCell ref="M76:N76"/>
    <mergeCell ref="M77:N77"/>
    <mergeCell ref="B70:J72"/>
    <mergeCell ref="M70:N70"/>
    <mergeCell ref="M71:N71"/>
    <mergeCell ref="M72:N72"/>
    <mergeCell ref="M73:N73"/>
    <mergeCell ref="M74:N74"/>
    <mergeCell ref="B67:J69"/>
    <mergeCell ref="M67:N67"/>
    <mergeCell ref="M68:N68"/>
    <mergeCell ref="M69:N69"/>
    <mergeCell ref="B54:F54"/>
    <mergeCell ref="I54:M54"/>
    <mergeCell ref="B63:F64"/>
    <mergeCell ref="G63:H64"/>
    <mergeCell ref="M64:N64"/>
    <mergeCell ref="M65:N65"/>
    <mergeCell ref="M66:N66"/>
    <mergeCell ref="V54:X54"/>
    <mergeCell ref="V55:X55"/>
    <mergeCell ref="V57:X57"/>
    <mergeCell ref="L62:N62"/>
    <mergeCell ref="B45:C45"/>
    <mergeCell ref="I45:J45"/>
    <mergeCell ref="B47:C47"/>
    <mergeCell ref="I47:J47"/>
    <mergeCell ref="B49:C49"/>
    <mergeCell ref="I49:J49"/>
    <mergeCell ref="L35:M35"/>
    <mergeCell ref="B36:C37"/>
    <mergeCell ref="D36:G36"/>
    <mergeCell ref="H36:H37"/>
    <mergeCell ref="I36:I37"/>
    <mergeCell ref="J36:J37"/>
    <mergeCell ref="L36:M36"/>
    <mergeCell ref="D37:G37"/>
    <mergeCell ref="L37:M37"/>
    <mergeCell ref="L25:M25"/>
    <mergeCell ref="L26:M26"/>
    <mergeCell ref="L27:M27"/>
    <mergeCell ref="L28:M28"/>
    <mergeCell ref="L29:M29"/>
    <mergeCell ref="B33:D34"/>
    <mergeCell ref="E33:E34"/>
    <mergeCell ref="F33:F34"/>
    <mergeCell ref="L33:M33"/>
    <mergeCell ref="L34:M34"/>
    <mergeCell ref="B3:N3"/>
    <mergeCell ref="H5:I5"/>
    <mergeCell ref="J5:O5"/>
    <mergeCell ref="H6:I6"/>
    <mergeCell ref="J6:O6"/>
    <mergeCell ref="B25:B26"/>
    <mergeCell ref="C25:G26"/>
    <mergeCell ref="H25:H26"/>
    <mergeCell ref="I25:I26"/>
    <mergeCell ref="J25:J26"/>
  </mergeCells>
  <phoneticPr fontId="6"/>
  <conditionalFormatting sqref="B67 B73">
    <cfRule type="cellIs" dxfId="5" priority="2" stopIfTrue="1" operator="equal">
      <formula>"簡易計算の結果、逆潮流による電圧上昇値が標準電圧の2％を超えています。"</formula>
    </cfRule>
  </conditionalFormatting>
  <conditionalFormatting sqref="G63:H64">
    <cfRule type="expression" dxfId="4" priority="1" stopIfTrue="1">
      <formula>ISERROR($G$63)</formula>
    </cfRule>
  </conditionalFormatting>
  <dataValidations count="3">
    <dataValidation type="list" allowBlank="1" showInputMessage="1" showErrorMessage="1" sqref="N45 L45 G45 E45">
      <formula1>$L$65:$L$77</formula1>
    </dataValidation>
    <dataValidation type="list" allowBlank="1" showInputMessage="1" showErrorMessage="1" sqref="F45">
      <formula1>$L$65:$L$72</formula1>
    </dataValidation>
    <dataValidation type="list" allowBlank="1" showInputMessage="1" showErrorMessage="1" sqref="C25">
      <formula1>$V$8:$V$12</formula1>
    </dataValidation>
  </dataValidations>
  <pageMargins left="0.39370078740157483" right="0.39370078740157483" top="0.59055118110236227" bottom="0.19685039370078741" header="0.23622047244094491" footer="0.19685039370078741"/>
  <pageSetup paperSize="9" scale="85" orientation="portrait" r:id="rId1"/>
  <headerFooter alignWithMargins="0">
    <oddHeader>&amp;R&amp;16（別紙）</oddHeader>
  </headerFooter>
  <colBreaks count="1" manualBreakCount="1">
    <brk id="17" max="6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01"/>
  <sheetViews>
    <sheetView showGridLines="0" showZeros="0" view="pageBreakPreview" zoomScale="85" zoomScaleNormal="70" zoomScaleSheetLayoutView="85" workbookViewId="0">
      <selection activeCell="O1" sqref="A1:XFD1048576"/>
    </sheetView>
  </sheetViews>
  <sheetFormatPr defaultRowHeight="14.25"/>
  <cols>
    <col min="1" max="1" width="7.5" style="156" customWidth="1"/>
    <col min="2" max="3" width="8.625" style="156" customWidth="1"/>
    <col min="4" max="4" width="3.75" style="156" bestFit="1" customWidth="1"/>
    <col min="5" max="5" width="8.625" style="156" customWidth="1"/>
    <col min="6" max="6" width="4.5" style="156" bestFit="1" customWidth="1"/>
    <col min="7" max="8" width="8.625" style="156" customWidth="1"/>
    <col min="9" max="9" width="10" style="156" customWidth="1"/>
    <col min="10" max="10" width="8.625" style="156" customWidth="1"/>
    <col min="11" max="11" width="3.75" style="156" bestFit="1" customWidth="1"/>
    <col min="12" max="12" width="8.625" style="156" customWidth="1"/>
    <col min="13" max="13" width="4.75" style="156" bestFit="1" customWidth="1"/>
    <col min="14" max="14" width="8.625" style="156" customWidth="1"/>
    <col min="15" max="17" width="2.125" style="156" customWidth="1"/>
    <col min="18" max="20" width="2.125" style="156" hidden="1" customWidth="1"/>
    <col min="21" max="21" width="14.375" style="157" hidden="1" customWidth="1"/>
    <col min="22" max="22" width="16.875" style="157" hidden="1" customWidth="1"/>
    <col min="23" max="23" width="3.625" style="157" customWidth="1"/>
    <col min="24" max="24" width="9" style="157" customWidth="1"/>
    <col min="25" max="50" width="9" style="157"/>
    <col min="51" max="16384" width="9" style="156"/>
  </cols>
  <sheetData>
    <row r="1" spans="1:50">
      <c r="O1" s="246" t="s">
        <v>266</v>
      </c>
    </row>
    <row r="3" spans="1:50" ht="18">
      <c r="A3" s="158"/>
      <c r="B3" s="335" t="s">
        <v>150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158"/>
      <c r="P3" s="158"/>
      <c r="Q3" s="158"/>
    </row>
    <row r="4" spans="1:50" ht="15" customHeight="1">
      <c r="A4" s="159"/>
    </row>
    <row r="5" spans="1:50" ht="15">
      <c r="A5" s="160"/>
      <c r="H5" s="336" t="s">
        <v>152</v>
      </c>
      <c r="I5" s="336"/>
      <c r="J5" s="255"/>
      <c r="K5" s="256"/>
      <c r="L5" s="256"/>
      <c r="M5" s="256"/>
      <c r="N5" s="256"/>
      <c r="O5" s="256"/>
      <c r="P5" s="1"/>
    </row>
    <row r="6" spans="1:50" ht="15">
      <c r="A6" s="161"/>
      <c r="B6" s="162"/>
      <c r="C6" s="181" t="s">
        <v>153</v>
      </c>
      <c r="G6" s="163"/>
      <c r="H6" s="337" t="s">
        <v>154</v>
      </c>
      <c r="I6" s="337"/>
      <c r="J6" s="258"/>
      <c r="K6" s="259"/>
      <c r="L6" s="259"/>
      <c r="M6" s="259"/>
      <c r="N6" s="259"/>
      <c r="O6" s="259"/>
      <c r="V6" s="164" t="s">
        <v>26</v>
      </c>
    </row>
    <row r="7" spans="1:50" s="167" customFormat="1">
      <c r="A7" s="165"/>
      <c r="B7" s="166"/>
      <c r="C7" s="220" t="s">
        <v>155</v>
      </c>
      <c r="G7" s="163"/>
      <c r="H7" s="168"/>
      <c r="I7" s="168"/>
      <c r="J7" s="169"/>
      <c r="K7" s="169"/>
      <c r="L7" s="169"/>
      <c r="M7" s="169"/>
      <c r="N7" s="169"/>
      <c r="O7" s="169"/>
      <c r="U7" s="170"/>
      <c r="V7" s="171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</row>
    <row r="8" spans="1:50">
      <c r="U8" s="172"/>
      <c r="V8" s="173" t="s">
        <v>27</v>
      </c>
    </row>
    <row r="9" spans="1:50">
      <c r="U9" s="174"/>
      <c r="V9" s="173" t="s">
        <v>28</v>
      </c>
    </row>
    <row r="10" spans="1:50" ht="12.75" customHeight="1">
      <c r="V10" s="173" t="s">
        <v>29</v>
      </c>
    </row>
    <row r="11" spans="1:50">
      <c r="V11" s="173" t="s">
        <v>30</v>
      </c>
    </row>
    <row r="12" spans="1:50">
      <c r="V12" s="175"/>
    </row>
    <row r="13" spans="1:50" ht="6.75" customHeight="1"/>
    <row r="14" spans="1:50" ht="12.75" customHeight="1">
      <c r="A14" s="176"/>
      <c r="B14" s="176"/>
      <c r="I14" s="1"/>
      <c r="J14" s="1"/>
      <c r="K14" s="1"/>
      <c r="L14" s="1"/>
      <c r="M14" s="1"/>
      <c r="N14" s="1"/>
    </row>
    <row r="15" spans="1:50">
      <c r="A15" s="177"/>
    </row>
    <row r="16" spans="1:50" ht="6.75" customHeight="1">
      <c r="A16" s="177"/>
    </row>
    <row r="17" spans="1:20" s="157" customFormat="1">
      <c r="A17" s="177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</row>
    <row r="18" spans="1:20" s="157" customFormat="1">
      <c r="A18" s="177"/>
      <c r="B18" s="1"/>
      <c r="C18" s="1"/>
      <c r="D18" s="1"/>
      <c r="E18" s="1"/>
      <c r="F18" s="1"/>
      <c r="G18" s="1"/>
      <c r="H18" s="1"/>
      <c r="I18" s="1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</row>
    <row r="19" spans="1:20" s="157" customFormat="1" ht="13.5" customHeight="1">
      <c r="A19" s="177"/>
      <c r="B19" s="1"/>
      <c r="C19" s="1"/>
      <c r="D19" s="1"/>
      <c r="E19" s="1"/>
      <c r="F19" s="1"/>
      <c r="G19" s="1"/>
      <c r="H19" s="1"/>
      <c r="I19" s="1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</row>
    <row r="20" spans="1:20" s="157" customFormat="1" ht="6" customHeight="1">
      <c r="A20" s="177"/>
      <c r="B20" s="1"/>
      <c r="C20" s="1"/>
      <c r="D20" s="1"/>
      <c r="E20" s="1"/>
      <c r="F20" s="1"/>
      <c r="G20" s="1"/>
      <c r="H20" s="1"/>
      <c r="I20" s="1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</row>
    <row r="21" spans="1:20" s="157" customFormat="1">
      <c r="A21" s="178" t="s">
        <v>68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</row>
    <row r="22" spans="1:20" s="157" customFormat="1" ht="6" customHeight="1">
      <c r="A22" s="178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</row>
    <row r="23" spans="1:20" s="157" customFormat="1" ht="13.5" customHeight="1">
      <c r="A23" s="1" t="s">
        <v>63</v>
      </c>
      <c r="B23" s="1"/>
      <c r="C23" s="1"/>
      <c r="D23" s="1"/>
      <c r="E23" s="1"/>
      <c r="F23" s="1"/>
      <c r="G23" s="1"/>
      <c r="H23" s="1"/>
      <c r="I23" s="1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</row>
    <row r="24" spans="1:20" s="157" customFormat="1" ht="6" customHeight="1">
      <c r="A24" s="1"/>
      <c r="B24" s="1"/>
      <c r="C24" s="1"/>
      <c r="D24" s="1"/>
      <c r="E24" s="1"/>
      <c r="F24" s="1"/>
      <c r="G24" s="1"/>
      <c r="H24" s="1"/>
      <c r="I24" s="1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</row>
    <row r="25" spans="1:20" s="157" customFormat="1" ht="15" thickBot="1">
      <c r="A25" s="156"/>
      <c r="B25" s="334" t="s">
        <v>13</v>
      </c>
      <c r="C25" s="248" t="s">
        <v>28</v>
      </c>
      <c r="D25" s="248"/>
      <c r="E25" s="248"/>
      <c r="F25" s="248"/>
      <c r="G25" s="248"/>
      <c r="H25" s="330" t="s">
        <v>34</v>
      </c>
      <c r="I25" s="338">
        <f>IF(C25=$V$8,2,IF(C25=$V$9,1,IF(C25=$V$10,2,IF(C25=$V$11,SQRT(3),0))))</f>
        <v>1</v>
      </c>
      <c r="J25" s="331" t="s">
        <v>14</v>
      </c>
      <c r="K25" s="156"/>
      <c r="L25" s="332" t="s">
        <v>156</v>
      </c>
      <c r="M25" s="332"/>
      <c r="N25" s="221" t="s">
        <v>157</v>
      </c>
      <c r="O25" s="156"/>
      <c r="P25" s="156"/>
      <c r="Q25" s="156"/>
      <c r="R25" s="156"/>
      <c r="S25" s="156"/>
      <c r="T25" s="156"/>
    </row>
    <row r="26" spans="1:20" s="157" customFormat="1" ht="15" thickTop="1">
      <c r="A26" s="1"/>
      <c r="B26" s="334"/>
      <c r="C26" s="248"/>
      <c r="D26" s="248"/>
      <c r="E26" s="248"/>
      <c r="F26" s="248"/>
      <c r="G26" s="248"/>
      <c r="H26" s="330"/>
      <c r="I26" s="339"/>
      <c r="J26" s="331"/>
      <c r="K26" s="156"/>
      <c r="L26" s="333" t="s">
        <v>31</v>
      </c>
      <c r="M26" s="333"/>
      <c r="N26" s="179">
        <v>2</v>
      </c>
      <c r="O26" s="156"/>
      <c r="P26" s="156"/>
      <c r="Q26" s="156"/>
      <c r="R26" s="156"/>
      <c r="S26" s="156"/>
      <c r="T26" s="156"/>
    </row>
    <row r="27" spans="1:20" s="157" customFormat="1">
      <c r="A27" s="1"/>
      <c r="B27" s="1"/>
      <c r="C27" s="1"/>
      <c r="D27" s="1"/>
      <c r="E27" s="1"/>
      <c r="F27" s="1"/>
      <c r="G27" s="1"/>
      <c r="H27" s="1"/>
      <c r="I27" s="1"/>
      <c r="J27" s="156"/>
      <c r="K27" s="156"/>
      <c r="L27" s="325" t="s">
        <v>32</v>
      </c>
      <c r="M27" s="325"/>
      <c r="N27" s="180">
        <v>2</v>
      </c>
      <c r="O27" s="156"/>
      <c r="P27" s="156"/>
      <c r="Q27" s="156"/>
      <c r="R27" s="156"/>
      <c r="S27" s="156"/>
      <c r="T27" s="156"/>
    </row>
    <row r="28" spans="1:20" s="157" customFormat="1">
      <c r="A28" s="156"/>
      <c r="B28" s="1"/>
      <c r="C28" s="1"/>
      <c r="D28" s="1"/>
      <c r="E28" s="1"/>
      <c r="F28" s="1"/>
      <c r="G28" s="1"/>
      <c r="H28" s="1"/>
      <c r="I28" s="1"/>
      <c r="J28" s="156"/>
      <c r="K28" s="156"/>
      <c r="L28" s="325" t="s">
        <v>33</v>
      </c>
      <c r="M28" s="325"/>
      <c r="N28" s="180">
        <v>1</v>
      </c>
      <c r="O28" s="181" t="s">
        <v>158</v>
      </c>
      <c r="P28" s="156"/>
      <c r="Q28" s="156"/>
      <c r="R28" s="156"/>
      <c r="S28" s="156"/>
      <c r="T28" s="1"/>
    </row>
    <row r="29" spans="1:20" s="157" customFormat="1">
      <c r="A29" s="156"/>
      <c r="B29" s="1"/>
      <c r="C29" s="156"/>
      <c r="D29" s="156"/>
      <c r="E29" s="1"/>
      <c r="F29" s="181" t="s">
        <v>159</v>
      </c>
      <c r="G29" s="156"/>
      <c r="H29" s="1"/>
      <c r="I29" s="1"/>
      <c r="J29" s="156"/>
      <c r="K29" s="156"/>
      <c r="L29" s="325" t="s">
        <v>160</v>
      </c>
      <c r="M29" s="325"/>
      <c r="N29" s="180" t="s">
        <v>35</v>
      </c>
      <c r="O29" s="156"/>
      <c r="P29" s="156"/>
      <c r="Q29" s="156"/>
      <c r="R29" s="156"/>
      <c r="S29" s="156"/>
      <c r="T29" s="156"/>
    </row>
    <row r="30" spans="1:20" s="157" customFormat="1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82"/>
      <c r="O30" s="156"/>
      <c r="P30" s="156"/>
      <c r="Q30" s="156"/>
      <c r="R30" s="156"/>
      <c r="S30" s="156"/>
      <c r="T30" s="156"/>
    </row>
    <row r="31" spans="1:20" s="157" customFormat="1" ht="16.5" customHeight="1">
      <c r="A31" s="1" t="s">
        <v>64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82"/>
      <c r="O31" s="156"/>
      <c r="P31" s="156"/>
      <c r="Q31" s="156"/>
      <c r="R31" s="156"/>
      <c r="S31" s="156"/>
      <c r="T31" s="156"/>
    </row>
    <row r="32" spans="1:20" s="157" customFormat="1" ht="6" customHeight="1">
      <c r="A32" s="1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82"/>
      <c r="O32" s="156"/>
      <c r="P32" s="156"/>
      <c r="Q32" s="156"/>
      <c r="R32" s="156"/>
      <c r="S32" s="156"/>
      <c r="T32" s="156"/>
    </row>
    <row r="33" spans="1:27" s="157" customFormat="1" ht="15" thickBot="1">
      <c r="A33" s="156"/>
      <c r="B33" s="334" t="s">
        <v>15</v>
      </c>
      <c r="C33" s="334"/>
      <c r="D33" s="334"/>
      <c r="E33" s="260">
        <v>10</v>
      </c>
      <c r="F33" s="330" t="s">
        <v>0</v>
      </c>
      <c r="G33" s="156"/>
      <c r="H33" s="216"/>
      <c r="I33" s="156"/>
      <c r="J33" s="156"/>
      <c r="K33" s="156"/>
      <c r="L33" s="332" t="s">
        <v>156</v>
      </c>
      <c r="M33" s="332"/>
      <c r="N33" s="222" t="s">
        <v>161</v>
      </c>
      <c r="O33" s="156"/>
      <c r="P33" s="156"/>
      <c r="Q33" s="156"/>
      <c r="R33" s="156"/>
      <c r="S33" s="156"/>
      <c r="T33" s="1"/>
    </row>
    <row r="34" spans="1:27" s="157" customFormat="1" ht="15" thickTop="1">
      <c r="A34" s="156"/>
      <c r="B34" s="334"/>
      <c r="C34" s="334"/>
      <c r="D34" s="334"/>
      <c r="E34" s="260"/>
      <c r="F34" s="330"/>
      <c r="G34" s="1"/>
      <c r="H34" s="156"/>
      <c r="I34" s="1"/>
      <c r="J34" s="156"/>
      <c r="K34" s="156"/>
      <c r="L34" s="333" t="s">
        <v>31</v>
      </c>
      <c r="M34" s="333"/>
      <c r="N34" s="179">
        <v>105</v>
      </c>
      <c r="O34" s="156"/>
      <c r="P34" s="156"/>
      <c r="Q34" s="156"/>
      <c r="R34" s="156"/>
      <c r="S34" s="156"/>
      <c r="T34" s="1"/>
    </row>
    <row r="35" spans="1:27" s="157" customFormat="1">
      <c r="A35" s="183"/>
      <c r="K35" s="156"/>
      <c r="L35" s="325" t="s">
        <v>32</v>
      </c>
      <c r="M35" s="325"/>
      <c r="N35" s="180">
        <v>210</v>
      </c>
      <c r="O35" s="156"/>
      <c r="P35" s="156"/>
      <c r="Q35" s="156"/>
      <c r="R35" s="156"/>
      <c r="S35" s="156"/>
      <c r="T35" s="1"/>
    </row>
    <row r="36" spans="1:27" s="157" customFormat="1">
      <c r="A36" s="183"/>
      <c r="B36" s="326" t="s">
        <v>40</v>
      </c>
      <c r="C36" s="326"/>
      <c r="D36" s="327" t="s">
        <v>162</v>
      </c>
      <c r="E36" s="327"/>
      <c r="F36" s="327"/>
      <c r="G36" s="327"/>
      <c r="H36" s="328" t="s">
        <v>163</v>
      </c>
      <c r="I36" s="329">
        <f>IF(C25=$V$8,ROUND(E33*1000/105,1),IF(C25=$V$9,ROUND(E33*1000/210,1),IF(C25=$V$10,ROUND(E33*1000/210,1),IF(C25=$V$11,ROUND(E33*1000/SQRT(3)/210,1),0))))</f>
        <v>47.6</v>
      </c>
      <c r="J36" s="330" t="s">
        <v>16</v>
      </c>
      <c r="K36" s="156"/>
      <c r="L36" s="325" t="s">
        <v>33</v>
      </c>
      <c r="M36" s="325"/>
      <c r="N36" s="180">
        <v>210</v>
      </c>
      <c r="O36" s="156"/>
      <c r="P36" s="156"/>
      <c r="Q36" s="156"/>
      <c r="R36" s="156"/>
      <c r="S36" s="156"/>
      <c r="T36" s="156"/>
    </row>
    <row r="37" spans="1:27" s="157" customFormat="1">
      <c r="A37" s="1"/>
      <c r="B37" s="326"/>
      <c r="C37" s="326"/>
      <c r="D37" s="331" t="s">
        <v>164</v>
      </c>
      <c r="E37" s="331"/>
      <c r="F37" s="331"/>
      <c r="G37" s="331"/>
      <c r="H37" s="328"/>
      <c r="I37" s="329"/>
      <c r="J37" s="330"/>
      <c r="K37" s="156"/>
      <c r="L37" s="325" t="s">
        <v>160</v>
      </c>
      <c r="M37" s="325"/>
      <c r="N37" s="180" t="s">
        <v>165</v>
      </c>
      <c r="O37" s="156"/>
      <c r="P37" s="156"/>
      <c r="Q37" s="156"/>
      <c r="R37" s="156"/>
      <c r="S37" s="156"/>
      <c r="T37" s="156"/>
      <c r="U37" s="156"/>
    </row>
    <row r="38" spans="1:27" s="157" customFormat="1">
      <c r="A38" s="1"/>
      <c r="B38" s="156"/>
      <c r="C38" s="156"/>
      <c r="D38" s="156"/>
      <c r="E38" s="1"/>
      <c r="F38" s="1"/>
      <c r="G38" s="1"/>
      <c r="H38" s="1"/>
      <c r="I38" s="1"/>
      <c r="J38" s="156"/>
      <c r="K38" s="156"/>
      <c r="L38" s="156"/>
      <c r="M38" s="156"/>
      <c r="N38" s="156"/>
      <c r="O38" s="156"/>
      <c r="P38" s="156"/>
      <c r="Q38" s="156"/>
      <c r="R38" s="156"/>
      <c r="S38" s="156"/>
    </row>
    <row r="39" spans="1:27" s="157" customFormat="1">
      <c r="A39" s="1" t="s">
        <v>65</v>
      </c>
      <c r="B39" s="1"/>
      <c r="C39" s="215"/>
      <c r="D39" s="215"/>
      <c r="E39" s="1"/>
      <c r="F39" s="1"/>
      <c r="G39" s="1"/>
      <c r="H39" s="1"/>
      <c r="I39" s="1"/>
      <c r="J39" s="156"/>
      <c r="K39" s="156"/>
      <c r="L39" s="156"/>
      <c r="M39" s="156"/>
      <c r="N39" s="156"/>
      <c r="O39" s="156"/>
      <c r="P39" s="156"/>
      <c r="Q39" s="156"/>
      <c r="R39" s="156"/>
      <c r="S39" s="156"/>
    </row>
    <row r="40" spans="1:27" s="157" customFormat="1" ht="6" customHeight="1">
      <c r="A40" s="1"/>
      <c r="B40" s="156"/>
      <c r="C40" s="156"/>
      <c r="D40" s="156"/>
      <c r="E40" s="156"/>
      <c r="F40" s="156"/>
      <c r="G40" s="156"/>
      <c r="H40" s="1"/>
      <c r="I40" s="1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</row>
    <row r="41" spans="1:27" s="157" customFormat="1">
      <c r="A41" s="156"/>
      <c r="B41" s="156" t="s">
        <v>17</v>
      </c>
      <c r="C41" s="1"/>
      <c r="D41" s="1"/>
      <c r="E41" s="184"/>
      <c r="F41" s="184"/>
      <c r="G41" s="156"/>
      <c r="H41" s="156"/>
      <c r="I41" s="156" t="s">
        <v>18</v>
      </c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</row>
    <row r="42" spans="1:27" s="157" customFormat="1">
      <c r="A42" s="156"/>
      <c r="B42" s="1"/>
      <c r="C42" s="1"/>
      <c r="D42" s="1"/>
      <c r="E42" s="1"/>
      <c r="F42" s="1"/>
      <c r="G42" s="1"/>
      <c r="H42" s="156"/>
      <c r="I42" s="1"/>
      <c r="J42" s="1"/>
      <c r="K42" s="1"/>
      <c r="L42" s="1"/>
      <c r="M42" s="1"/>
      <c r="N42" s="1"/>
      <c r="O42" s="156"/>
      <c r="P42" s="156"/>
      <c r="Q42" s="156"/>
      <c r="R42" s="156"/>
      <c r="S42" s="156"/>
      <c r="T42" s="156"/>
    </row>
    <row r="43" spans="1:27" s="157" customFormat="1">
      <c r="A43" s="156"/>
      <c r="B43" s="1"/>
      <c r="C43" s="1"/>
      <c r="D43" s="1"/>
      <c r="E43" s="185" t="s">
        <v>36</v>
      </c>
      <c r="F43" s="186"/>
      <c r="G43" s="185" t="s">
        <v>37</v>
      </c>
      <c r="H43" s="156"/>
      <c r="I43" s="1"/>
      <c r="J43" s="1"/>
      <c r="K43" s="1"/>
      <c r="L43" s="185" t="s">
        <v>38</v>
      </c>
      <c r="M43" s="186"/>
      <c r="N43" s="185" t="s">
        <v>39</v>
      </c>
      <c r="O43" s="156"/>
      <c r="P43" s="156"/>
      <c r="Q43" s="156"/>
      <c r="R43" s="156"/>
      <c r="S43" s="156"/>
      <c r="T43" s="156"/>
      <c r="Y43" s="187"/>
      <c r="AA43" s="172"/>
    </row>
    <row r="44" spans="1:27" s="157" customFormat="1" ht="2.25" customHeight="1">
      <c r="A44" s="156"/>
      <c r="B44" s="1"/>
      <c r="C44" s="1"/>
      <c r="D44" s="1"/>
      <c r="E44" s="1"/>
      <c r="F44" s="163"/>
      <c r="G44" s="1"/>
      <c r="H44" s="156"/>
      <c r="I44" s="1"/>
      <c r="J44" s="1"/>
      <c r="K44" s="1"/>
      <c r="L44" s="1"/>
      <c r="M44" s="1"/>
      <c r="N44" s="1"/>
      <c r="O44" s="156"/>
      <c r="P44" s="156"/>
      <c r="Q44" s="156"/>
      <c r="R44" s="156"/>
      <c r="S44" s="156"/>
      <c r="T44" s="156"/>
    </row>
    <row r="45" spans="1:27" s="157" customFormat="1" ht="21" customHeight="1">
      <c r="A45" s="156"/>
      <c r="B45" s="324" t="s">
        <v>19</v>
      </c>
      <c r="C45" s="324"/>
      <c r="D45" s="217"/>
      <c r="E45" s="214" t="s">
        <v>67</v>
      </c>
      <c r="F45" s="188"/>
      <c r="G45" s="214" t="s">
        <v>262</v>
      </c>
      <c r="H45" s="216"/>
      <c r="I45" s="324" t="s">
        <v>19</v>
      </c>
      <c r="J45" s="324"/>
      <c r="K45" s="217"/>
      <c r="L45" s="214" t="s">
        <v>66</v>
      </c>
      <c r="M45" s="218"/>
      <c r="N45" s="214" t="s">
        <v>264</v>
      </c>
      <c r="O45" s="156"/>
      <c r="P45" s="156"/>
      <c r="Q45" s="156"/>
      <c r="R45" s="156"/>
      <c r="S45" s="156"/>
      <c r="T45" s="156"/>
    </row>
    <row r="46" spans="1:27" s="157" customFormat="1" ht="3" customHeight="1">
      <c r="A46" s="156"/>
      <c r="B46" s="1"/>
      <c r="C46" s="1"/>
      <c r="D46" s="1"/>
      <c r="E46" s="215"/>
      <c r="F46" s="163"/>
      <c r="G46" s="215"/>
      <c r="H46" s="156"/>
      <c r="I46" s="1"/>
      <c r="J46" s="1"/>
      <c r="K46" s="1"/>
      <c r="L46" s="215"/>
      <c r="M46" s="1"/>
      <c r="N46" s="215"/>
      <c r="O46" s="156"/>
      <c r="P46" s="156"/>
      <c r="Q46" s="156"/>
      <c r="R46" s="156"/>
      <c r="S46" s="156"/>
      <c r="T46" s="156"/>
    </row>
    <row r="47" spans="1:27" s="157" customFormat="1" ht="13.5" customHeight="1">
      <c r="A47" s="156"/>
      <c r="B47" s="324" t="s">
        <v>20</v>
      </c>
      <c r="C47" s="324"/>
      <c r="D47" s="189" t="s">
        <v>41</v>
      </c>
      <c r="E47" s="223">
        <f>IF(E45=0,0,VLOOKUP(E45,$L$65:$M$77,2,FALSE))</f>
        <v>0.82399999999999995</v>
      </c>
      <c r="F47" s="2" t="s">
        <v>47</v>
      </c>
      <c r="G47" s="223">
        <f>IF(G45=0,0,VLOOKUP(G45,$L$65:$M$77,2,FALSE))</f>
        <v>1.3</v>
      </c>
      <c r="H47" s="156"/>
      <c r="I47" s="324" t="s">
        <v>20</v>
      </c>
      <c r="J47" s="324"/>
      <c r="K47" s="2" t="s">
        <v>44</v>
      </c>
      <c r="L47" s="223">
        <f>IF(L45=0,0,VLOOKUP(L45,$L$65:$M$77,2,FALSE))</f>
        <v>2.31</v>
      </c>
      <c r="M47" s="2" t="s">
        <v>50</v>
      </c>
      <c r="N47" s="223">
        <f>IF(N45=0,0,VLOOKUP(N45,$L$65:$M$77,2,FALSE))</f>
        <v>3.33</v>
      </c>
      <c r="O47" s="156"/>
      <c r="P47" s="156"/>
      <c r="Q47" s="156"/>
      <c r="R47" s="156"/>
      <c r="S47" s="156"/>
      <c r="T47" s="156"/>
    </row>
    <row r="48" spans="1:27" s="157" customFormat="1" ht="3" customHeight="1">
      <c r="A48" s="156"/>
      <c r="B48" s="1"/>
      <c r="C48" s="1"/>
      <c r="D48" s="190"/>
      <c r="E48" s="215"/>
      <c r="F48" s="2"/>
      <c r="G48" s="215"/>
      <c r="H48" s="156"/>
      <c r="I48" s="1"/>
      <c r="J48" s="1"/>
      <c r="K48" s="2"/>
      <c r="L48" s="215"/>
      <c r="M48" s="2"/>
      <c r="N48" s="215"/>
      <c r="O48" s="156"/>
      <c r="P48" s="156"/>
      <c r="Q48" s="156"/>
      <c r="R48" s="156"/>
      <c r="S48" s="156"/>
      <c r="T48" s="156"/>
    </row>
    <row r="49" spans="1:20" s="157" customFormat="1" ht="21" customHeight="1">
      <c r="A49" s="156"/>
      <c r="B49" s="324" t="s">
        <v>21</v>
      </c>
      <c r="C49" s="324"/>
      <c r="D49" s="189" t="s">
        <v>42</v>
      </c>
      <c r="E49" s="3">
        <v>5</v>
      </c>
      <c r="F49" s="2" t="s">
        <v>48</v>
      </c>
      <c r="G49" s="3">
        <v>5</v>
      </c>
      <c r="H49" s="156"/>
      <c r="I49" s="324" t="s">
        <v>21</v>
      </c>
      <c r="J49" s="324"/>
      <c r="K49" s="2" t="s">
        <v>45</v>
      </c>
      <c r="L49" s="3">
        <v>5</v>
      </c>
      <c r="M49" s="2" t="s">
        <v>51</v>
      </c>
      <c r="N49" s="3">
        <v>5</v>
      </c>
      <c r="O49" s="156"/>
      <c r="P49" s="156"/>
      <c r="Q49" s="156"/>
      <c r="R49" s="156"/>
      <c r="S49" s="156"/>
      <c r="T49" s="156"/>
    </row>
    <row r="50" spans="1:20" s="157" customFormat="1" ht="3" customHeight="1">
      <c r="A50" s="156"/>
      <c r="B50" s="1"/>
      <c r="C50" s="1"/>
      <c r="D50" s="190"/>
      <c r="E50" s="215"/>
      <c r="F50" s="2"/>
      <c r="G50" s="215"/>
      <c r="H50" s="156"/>
      <c r="I50" s="1"/>
      <c r="J50" s="1"/>
      <c r="K50" s="2"/>
      <c r="L50" s="215"/>
      <c r="M50" s="2"/>
      <c r="N50" s="215"/>
      <c r="O50" s="156"/>
      <c r="P50" s="156"/>
      <c r="Q50" s="156"/>
      <c r="R50" s="156"/>
      <c r="S50" s="156"/>
      <c r="T50" s="156"/>
    </row>
    <row r="51" spans="1:20" s="157" customFormat="1" ht="12.75" customHeight="1">
      <c r="A51" s="156"/>
      <c r="B51" s="1" t="s">
        <v>22</v>
      </c>
      <c r="C51" s="218"/>
      <c r="D51" s="189" t="s">
        <v>43</v>
      </c>
      <c r="E51" s="223">
        <f>IF(E45=0,0,ROUND(E47*(E49/1000),3))</f>
        <v>4.0000000000000001E-3</v>
      </c>
      <c r="F51" s="2" t="s">
        <v>49</v>
      </c>
      <c r="G51" s="223">
        <f>IF(G45=0,0,ROUND(G47*(G49/1000),3))</f>
        <v>7.0000000000000001E-3</v>
      </c>
      <c r="H51" s="156"/>
      <c r="I51" s="1" t="s">
        <v>22</v>
      </c>
      <c r="J51" s="218"/>
      <c r="K51" s="2" t="s">
        <v>46</v>
      </c>
      <c r="L51" s="223">
        <f>IF(L45=0,0,ROUND(L47*(L49/1000),3))</f>
        <v>1.2E-2</v>
      </c>
      <c r="M51" s="2" t="s">
        <v>52</v>
      </c>
      <c r="N51" s="223">
        <f>IF(N45=0,0,ROUND(N47*(N49/1000),3))</f>
        <v>1.7000000000000001E-2</v>
      </c>
      <c r="O51" s="156"/>
      <c r="P51" s="156"/>
      <c r="Q51" s="156"/>
      <c r="R51" s="156"/>
      <c r="S51" s="156"/>
      <c r="T51" s="156"/>
    </row>
    <row r="52" spans="1:20" s="157" customFormat="1" ht="12.75" customHeight="1">
      <c r="A52" s="156"/>
      <c r="B52" s="191" t="s">
        <v>53</v>
      </c>
      <c r="C52" s="218"/>
      <c r="D52" s="217"/>
      <c r="E52" s="192"/>
      <c r="F52" s="193"/>
      <c r="G52" s="192"/>
      <c r="H52" s="156"/>
      <c r="I52" s="191" t="s">
        <v>54</v>
      </c>
      <c r="J52" s="218"/>
      <c r="K52" s="2"/>
      <c r="L52" s="192"/>
      <c r="M52" s="2"/>
      <c r="N52" s="192"/>
      <c r="O52" s="156"/>
      <c r="P52" s="156"/>
      <c r="Q52" s="156"/>
      <c r="R52" s="156"/>
      <c r="S52" s="156"/>
      <c r="T52" s="156"/>
    </row>
    <row r="53" spans="1:20" s="157" customFormat="1" ht="9.75" customHeight="1">
      <c r="A53" s="156"/>
      <c r="B53" s="1"/>
      <c r="C53" s="1"/>
      <c r="D53" s="1"/>
      <c r="E53" s="1"/>
      <c r="F53" s="1"/>
      <c r="G53" s="1"/>
      <c r="H53" s="156"/>
      <c r="I53" s="1"/>
      <c r="J53" s="1"/>
      <c r="K53" s="1"/>
      <c r="L53" s="1"/>
      <c r="M53" s="1"/>
      <c r="N53" s="1"/>
      <c r="O53" s="156"/>
      <c r="P53" s="156"/>
      <c r="Q53" s="156"/>
      <c r="R53" s="156"/>
      <c r="S53" s="156"/>
      <c r="T53" s="156"/>
    </row>
    <row r="54" spans="1:20" s="157" customFormat="1" ht="21" customHeight="1">
      <c r="A54" s="156"/>
      <c r="B54" s="312" t="s">
        <v>55</v>
      </c>
      <c r="C54" s="312"/>
      <c r="D54" s="312"/>
      <c r="E54" s="312"/>
      <c r="F54" s="312"/>
      <c r="G54" s="243">
        <f>IF(G51=0,E51,E51+G51)</f>
        <v>1.0999999999999999E-2</v>
      </c>
      <c r="H54" s="156" t="s">
        <v>23</v>
      </c>
      <c r="I54" s="312" t="s">
        <v>56</v>
      </c>
      <c r="J54" s="312"/>
      <c r="K54" s="312"/>
      <c r="L54" s="312"/>
      <c r="M54" s="312"/>
      <c r="N54" s="243">
        <f>IF(N51=0,L51,L51+N51)</f>
        <v>2.9000000000000001E-2</v>
      </c>
      <c r="O54" s="156" t="s">
        <v>24</v>
      </c>
      <c r="P54" s="156"/>
      <c r="Q54" s="156"/>
      <c r="R54" s="156"/>
      <c r="S54" s="156"/>
      <c r="T54" s="156"/>
    </row>
    <row r="55" spans="1:20" s="157" customFormat="1" ht="21" customHeight="1">
      <c r="A55" s="156"/>
      <c r="B55" s="218"/>
      <c r="C55" s="218"/>
      <c r="D55" s="218"/>
      <c r="E55" s="218"/>
      <c r="F55" s="218"/>
      <c r="G55" s="194"/>
      <c r="H55" s="156"/>
      <c r="I55" s="218"/>
      <c r="J55" s="218"/>
      <c r="K55" s="218"/>
      <c r="L55" s="218"/>
      <c r="M55" s="218"/>
      <c r="N55" s="194"/>
      <c r="O55" s="156"/>
      <c r="P55" s="156"/>
      <c r="Q55" s="156"/>
      <c r="R55" s="156"/>
      <c r="S55" s="156"/>
      <c r="T55" s="156"/>
    </row>
    <row r="56" spans="1:20" s="157" customFormat="1" ht="21" customHeight="1">
      <c r="A56" s="156"/>
      <c r="B56" s="184"/>
      <c r="C56" s="184"/>
      <c r="D56" s="184"/>
      <c r="E56" s="184"/>
      <c r="F56" s="218" t="s">
        <v>72</v>
      </c>
      <c r="G56" s="71"/>
      <c r="H56" s="156" t="s">
        <v>69</v>
      </c>
      <c r="I56" s="218"/>
      <c r="J56" s="218"/>
      <c r="K56" s="218"/>
      <c r="L56" s="218"/>
      <c r="M56" s="218"/>
      <c r="N56" s="194"/>
      <c r="O56" s="156"/>
      <c r="P56" s="156"/>
      <c r="Q56" s="156"/>
      <c r="R56" s="156"/>
      <c r="S56" s="156"/>
      <c r="T56" s="156"/>
    </row>
    <row r="57" spans="1:20" s="157" customFormat="1" ht="19.5" customHeight="1">
      <c r="A57" s="156"/>
      <c r="B57" s="156"/>
      <c r="C57" s="156"/>
      <c r="D57" s="156"/>
      <c r="E57" s="156"/>
      <c r="F57" s="156"/>
      <c r="G57" s="192"/>
      <c r="H57" s="156"/>
      <c r="I57" s="156"/>
      <c r="J57" s="156"/>
      <c r="K57" s="156"/>
      <c r="L57" s="156"/>
      <c r="M57" s="156"/>
      <c r="N57" s="192"/>
      <c r="O57" s="156"/>
      <c r="P57" s="156"/>
      <c r="Q57" s="156"/>
      <c r="R57" s="156"/>
      <c r="S57" s="156"/>
      <c r="T57" s="156"/>
    </row>
    <row r="58" spans="1:20" s="157" customFormat="1">
      <c r="A58" s="195" t="s">
        <v>168</v>
      </c>
      <c r="B58" s="195"/>
      <c r="C58" s="195"/>
      <c r="D58" s="195"/>
      <c r="E58" s="195"/>
      <c r="F58" s="195"/>
      <c r="G58" s="195"/>
      <c r="H58" s="195"/>
      <c r="I58" s="195"/>
      <c r="J58" s="156"/>
      <c r="K58" s="156"/>
      <c r="L58" s="156"/>
      <c r="M58" s="156"/>
      <c r="N58" s="156"/>
      <c r="O58" s="156"/>
      <c r="P58" s="196"/>
      <c r="Q58" s="196"/>
      <c r="R58" s="196"/>
      <c r="S58" s="156"/>
      <c r="T58" s="156"/>
    </row>
    <row r="59" spans="1:20" s="157" customFormat="1" ht="6" customHeight="1">
      <c r="A59" s="195"/>
      <c r="B59" s="195"/>
      <c r="C59" s="195"/>
      <c r="D59" s="195"/>
      <c r="E59" s="195"/>
      <c r="F59" s="195"/>
      <c r="G59" s="195"/>
      <c r="H59" s="195"/>
      <c r="I59" s="195"/>
      <c r="J59" s="156"/>
      <c r="K59" s="156"/>
      <c r="L59" s="156"/>
      <c r="M59" s="156"/>
      <c r="N59" s="156"/>
      <c r="O59" s="156"/>
      <c r="P59" s="196"/>
      <c r="Q59" s="196"/>
      <c r="R59" s="196"/>
      <c r="S59" s="156"/>
      <c r="T59" s="156"/>
    </row>
    <row r="60" spans="1:20" s="157" customFormat="1" ht="17.25" customHeight="1">
      <c r="A60" s="195" t="s">
        <v>70</v>
      </c>
      <c r="B60" s="195"/>
      <c r="C60" s="195"/>
      <c r="D60" s="195"/>
      <c r="E60" s="195"/>
      <c r="F60" s="195"/>
      <c r="G60" s="195"/>
      <c r="H60" s="195"/>
      <c r="I60" s="195"/>
      <c r="J60" s="156"/>
      <c r="K60" s="156"/>
      <c r="L60" s="156"/>
      <c r="M60" s="156"/>
      <c r="N60" s="156"/>
      <c r="O60" s="156"/>
      <c r="P60" s="196"/>
      <c r="Q60" s="196"/>
      <c r="R60" s="196"/>
      <c r="S60" s="156"/>
      <c r="T60" s="156"/>
    </row>
    <row r="61" spans="1:20" s="157" customFormat="1" ht="18" customHeight="1">
      <c r="A61" s="195" t="s">
        <v>71</v>
      </c>
      <c r="B61" s="195"/>
      <c r="C61" s="195"/>
      <c r="D61" s="195"/>
      <c r="E61" s="195"/>
      <c r="F61" s="195"/>
      <c r="G61" s="195"/>
      <c r="H61" s="195"/>
      <c r="I61" s="197"/>
      <c r="J61" s="156"/>
      <c r="K61" s="156"/>
      <c r="L61" s="156"/>
      <c r="M61" s="156"/>
      <c r="N61" s="156"/>
      <c r="O61" s="156"/>
      <c r="P61" s="196"/>
      <c r="Q61" s="196"/>
      <c r="R61" s="196"/>
      <c r="S61" s="156"/>
      <c r="T61" s="156"/>
    </row>
    <row r="62" spans="1:20" s="157" customFormat="1" ht="15" thickBot="1">
      <c r="A62" s="195"/>
      <c r="B62" s="195"/>
      <c r="C62" s="195"/>
      <c r="D62" s="195"/>
      <c r="E62" s="195"/>
      <c r="F62" s="195"/>
      <c r="G62" s="195"/>
      <c r="H62" s="195"/>
      <c r="I62" s="197"/>
      <c r="J62" s="156"/>
      <c r="K62" s="156"/>
      <c r="L62" s="323" t="s">
        <v>57</v>
      </c>
      <c r="M62" s="323"/>
      <c r="N62" s="323"/>
      <c r="O62" s="156"/>
      <c r="P62" s="156"/>
      <c r="Q62" s="156"/>
      <c r="R62" s="196"/>
      <c r="S62" s="156"/>
      <c r="T62" s="156"/>
    </row>
    <row r="63" spans="1:20" s="157" customFormat="1">
      <c r="A63" s="197"/>
      <c r="B63" s="313" t="s">
        <v>59</v>
      </c>
      <c r="C63" s="313"/>
      <c r="D63" s="313"/>
      <c r="E63" s="313"/>
      <c r="F63" s="314"/>
      <c r="G63" s="315">
        <f>ROUND(I25*I36*(G54+N54+G56),2)</f>
        <v>1.9</v>
      </c>
      <c r="H63" s="316"/>
      <c r="I63" s="199"/>
      <c r="J63" s="156"/>
      <c r="K63" s="156"/>
      <c r="L63" s="200" t="s">
        <v>58</v>
      </c>
      <c r="M63" s="200"/>
      <c r="N63" s="200"/>
      <c r="O63" s="156"/>
      <c r="P63" s="156"/>
      <c r="Q63" s="156"/>
      <c r="R63" s="196"/>
      <c r="S63" s="156"/>
      <c r="T63" s="156"/>
    </row>
    <row r="64" spans="1:20" s="157" customFormat="1" ht="12" customHeight="1" thickBot="1">
      <c r="A64" s="156"/>
      <c r="B64" s="313"/>
      <c r="C64" s="313"/>
      <c r="D64" s="313"/>
      <c r="E64" s="313"/>
      <c r="F64" s="314"/>
      <c r="G64" s="317"/>
      <c r="H64" s="318"/>
      <c r="I64" s="201"/>
      <c r="J64" s="156"/>
      <c r="K64" s="156"/>
      <c r="L64" s="202" t="s">
        <v>61</v>
      </c>
      <c r="M64" s="319" t="s">
        <v>169</v>
      </c>
      <c r="N64" s="320"/>
      <c r="O64" s="156"/>
      <c r="P64" s="156"/>
      <c r="Q64" s="156"/>
      <c r="R64" s="156"/>
      <c r="S64" s="156"/>
      <c r="T64" s="156"/>
    </row>
    <row r="65" spans="1:50" s="157" customFormat="1" ht="15" thickTop="1">
      <c r="A65" s="156"/>
      <c r="B65" s="156"/>
      <c r="C65" s="198"/>
      <c r="D65" s="198"/>
      <c r="E65" s="198"/>
      <c r="F65" s="198"/>
      <c r="G65" s="203"/>
      <c r="H65" s="203"/>
      <c r="I65" s="201"/>
      <c r="J65" s="156"/>
      <c r="K65" s="156"/>
      <c r="L65" s="204" t="s">
        <v>1</v>
      </c>
      <c r="M65" s="321">
        <v>5.65</v>
      </c>
      <c r="N65" s="322"/>
      <c r="O65" s="156"/>
      <c r="P65" s="156"/>
      <c r="Q65" s="156"/>
      <c r="R65" s="156"/>
      <c r="S65" s="156"/>
      <c r="T65" s="156"/>
    </row>
    <row r="66" spans="1:50" ht="12" customHeight="1">
      <c r="B66" s="217" t="s">
        <v>170</v>
      </c>
      <c r="L66" s="204" t="s">
        <v>2</v>
      </c>
      <c r="M66" s="302">
        <v>3.35</v>
      </c>
      <c r="N66" s="299"/>
    </row>
    <row r="67" spans="1:50" ht="12" customHeight="1">
      <c r="B67" s="303" t="str">
        <f>IF(C25="単相2線式100V",IF(G63&gt;2,"簡易計算の結果、逆潮流による電圧上昇値が標準電圧の2％を超えています。","簡易計算の結果、逆潮流による電圧上昇値が標準電圧の2％以内となります。"),IF(C25="単相3線式100/200V",IF(G63&gt;2,"簡易計算の結果、逆潮流による電圧上昇値が標準電圧の2％を超えています。","簡易計算の結果、逆潮流による電圧上昇値が標準電圧の2％以内となります。"),IF(C25="単相2線式200V",IF(G63&gt;4,"簡易計算の結果、逆潮流による電圧上昇値が標準電圧の2％を超えています。","簡易計算の結果、逆潮流による電圧上昇値が標準電圧の2％以内となります。"),IF(C25="三相200V",IF(G63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C67" s="304"/>
      <c r="D67" s="304"/>
      <c r="E67" s="304"/>
      <c r="F67" s="304"/>
      <c r="G67" s="304"/>
      <c r="H67" s="304"/>
      <c r="I67" s="304"/>
      <c r="J67" s="305"/>
      <c r="L67" s="205" t="s">
        <v>3</v>
      </c>
      <c r="M67" s="302">
        <v>2.21</v>
      </c>
      <c r="N67" s="299"/>
    </row>
    <row r="68" spans="1:50" ht="12" customHeight="1">
      <c r="A68" s="195"/>
      <c r="B68" s="306"/>
      <c r="C68" s="307"/>
      <c r="D68" s="307"/>
      <c r="E68" s="307"/>
      <c r="F68" s="307"/>
      <c r="G68" s="307"/>
      <c r="H68" s="307"/>
      <c r="I68" s="307"/>
      <c r="J68" s="308"/>
      <c r="L68" s="205" t="s">
        <v>4</v>
      </c>
      <c r="M68" s="302">
        <v>3.33</v>
      </c>
      <c r="N68" s="299"/>
    </row>
    <row r="69" spans="1:50" ht="12" customHeight="1">
      <c r="A69" s="195"/>
      <c r="B69" s="309"/>
      <c r="C69" s="310"/>
      <c r="D69" s="310"/>
      <c r="E69" s="310"/>
      <c r="F69" s="310"/>
      <c r="G69" s="310"/>
      <c r="H69" s="310"/>
      <c r="I69" s="310"/>
      <c r="J69" s="311"/>
      <c r="L69" s="206" t="s">
        <v>5</v>
      </c>
      <c r="M69" s="302">
        <v>2.31</v>
      </c>
      <c r="N69" s="299"/>
    </row>
    <row r="70" spans="1:50" ht="12" customHeight="1">
      <c r="B70" s="300" t="s">
        <v>60</v>
      </c>
      <c r="C70" s="300"/>
      <c r="D70" s="300"/>
      <c r="E70" s="300"/>
      <c r="F70" s="300"/>
      <c r="G70" s="300"/>
      <c r="H70" s="300"/>
      <c r="I70" s="300"/>
      <c r="J70" s="300"/>
      <c r="L70" s="206" t="s">
        <v>6</v>
      </c>
      <c r="M70" s="302">
        <v>1.3</v>
      </c>
      <c r="N70" s="299"/>
    </row>
    <row r="71" spans="1:50" ht="12" customHeight="1">
      <c r="A71" s="161"/>
      <c r="B71" s="301"/>
      <c r="C71" s="301"/>
      <c r="D71" s="301"/>
      <c r="E71" s="301"/>
      <c r="F71" s="301"/>
      <c r="G71" s="301"/>
      <c r="H71" s="301"/>
      <c r="I71" s="301"/>
      <c r="J71" s="301"/>
      <c r="L71" s="206" t="s">
        <v>7</v>
      </c>
      <c r="M71" s="302">
        <v>0.82399999999999995</v>
      </c>
      <c r="N71" s="299"/>
    </row>
    <row r="72" spans="1:50" ht="12" customHeight="1">
      <c r="A72" s="161"/>
      <c r="B72" s="301"/>
      <c r="C72" s="301"/>
      <c r="D72" s="301"/>
      <c r="E72" s="301"/>
      <c r="F72" s="301"/>
      <c r="G72" s="301"/>
      <c r="H72" s="301"/>
      <c r="I72" s="301"/>
      <c r="J72" s="301"/>
      <c r="L72" s="206" t="s">
        <v>8</v>
      </c>
      <c r="M72" s="302">
        <v>0.48699999999999999</v>
      </c>
      <c r="N72" s="299"/>
    </row>
    <row r="73" spans="1:50" ht="12" customHeight="1">
      <c r="A73" s="207"/>
      <c r="B73" s="224"/>
      <c r="L73" s="208" t="s">
        <v>9</v>
      </c>
      <c r="M73" s="298">
        <v>0.30299999999999999</v>
      </c>
      <c r="N73" s="299"/>
    </row>
    <row r="74" spans="1:50" ht="12" customHeight="1">
      <c r="A74" s="161"/>
      <c r="B74" s="225"/>
      <c r="L74" s="209" t="s">
        <v>10</v>
      </c>
      <c r="M74" s="298">
        <v>0.18</v>
      </c>
      <c r="N74" s="299"/>
    </row>
    <row r="75" spans="1:50" ht="12" customHeight="1">
      <c r="A75" s="210"/>
      <c r="B75" s="225"/>
      <c r="L75" s="209" t="s">
        <v>11</v>
      </c>
      <c r="M75" s="298">
        <v>0.11799999999999999</v>
      </c>
      <c r="N75" s="299"/>
    </row>
    <row r="76" spans="1:50" s="161" customFormat="1" ht="11.25" customHeight="1">
      <c r="A76" s="211"/>
      <c r="L76" s="209" t="s">
        <v>25</v>
      </c>
      <c r="M76" s="298">
        <v>9.2200000000000004E-2</v>
      </c>
      <c r="N76" s="299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</row>
    <row r="77" spans="1:50" s="161" customFormat="1" ht="14.25" customHeight="1">
      <c r="L77" s="209" t="s">
        <v>171</v>
      </c>
      <c r="M77" s="298">
        <v>7.22E-2</v>
      </c>
      <c r="N77" s="299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</row>
    <row r="78" spans="1:50" s="161" customFormat="1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213" t="s">
        <v>62</v>
      </c>
      <c r="M78" s="156"/>
      <c r="N78" s="156"/>
      <c r="O78" s="156"/>
      <c r="P78" s="156"/>
      <c r="Q78" s="156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</row>
    <row r="79" spans="1:50">
      <c r="A79" s="161"/>
      <c r="B79" s="161"/>
      <c r="C79" s="161"/>
      <c r="D79" s="161"/>
      <c r="E79" s="161"/>
      <c r="F79" s="161"/>
      <c r="G79" s="161"/>
      <c r="H79" s="161"/>
      <c r="I79" s="160"/>
      <c r="J79" s="160"/>
      <c r="K79" s="160"/>
      <c r="L79" s="160"/>
      <c r="M79" s="160"/>
      <c r="N79" s="160"/>
      <c r="O79" s="160"/>
      <c r="P79" s="160"/>
      <c r="Q79" s="161"/>
      <c r="R79" s="161"/>
      <c r="S79" s="161"/>
      <c r="T79" s="161"/>
      <c r="U79" s="212"/>
      <c r="V79" s="212"/>
      <c r="W79" s="212"/>
      <c r="X79" s="212"/>
      <c r="Y79" s="212"/>
    </row>
    <row r="80" spans="1:50" s="161" customFormat="1">
      <c r="I80" s="160"/>
      <c r="J80" s="160"/>
      <c r="K80" s="160"/>
      <c r="L80" s="160"/>
      <c r="M80" s="160"/>
      <c r="N80" s="160"/>
      <c r="O80" s="160"/>
      <c r="P80" s="160"/>
      <c r="S80" s="156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</row>
    <row r="81" spans="1:50" s="161" customFormat="1">
      <c r="A81" s="211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</row>
    <row r="82" spans="1:50" s="161" customFormat="1" ht="14.25" customHeight="1">
      <c r="R82" s="156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</row>
    <row r="83" spans="1:50" s="161" customFormat="1" ht="14.25" customHeight="1"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</row>
    <row r="84" spans="1:50" s="161" customFormat="1" ht="14.25" customHeight="1"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</row>
    <row r="85" spans="1:50" s="161" customFormat="1" ht="14.25" customHeight="1"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</row>
    <row r="86" spans="1:50" s="161" customFormat="1" ht="14.25" customHeight="1">
      <c r="U86" s="212"/>
      <c r="V86" s="212"/>
      <c r="W86" s="157"/>
      <c r="X86" s="157"/>
      <c r="Y86" s="157"/>
      <c r="Z86" s="212"/>
      <c r="AA86" s="212"/>
      <c r="AB86" s="212"/>
      <c r="AC86" s="212"/>
      <c r="AD86" s="212"/>
      <c r="AE86" s="212"/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</row>
    <row r="87" spans="1:50" s="161" customFormat="1" ht="14.25" customHeight="1">
      <c r="A87" s="211"/>
      <c r="T87" s="156"/>
      <c r="U87" s="157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</row>
    <row r="88" spans="1:50" s="161" customFormat="1" ht="14.25" customHeight="1">
      <c r="U88" s="212"/>
      <c r="V88" s="157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</row>
    <row r="89" spans="1:50" s="161" customFormat="1" ht="14.25" customHeight="1"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</row>
    <row r="90" spans="1:50" s="161" customFormat="1" ht="14.25" customHeight="1">
      <c r="A90" s="211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  <c r="AE90" s="212"/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</row>
    <row r="91" spans="1:50" s="161" customFormat="1" ht="14.25" customHeight="1">
      <c r="U91" s="212"/>
      <c r="V91" s="212"/>
      <c r="W91" s="212"/>
      <c r="X91" s="212"/>
      <c r="Y91" s="212"/>
      <c r="Z91" s="212"/>
      <c r="AA91" s="212"/>
      <c r="AB91" s="212"/>
      <c r="AC91" s="212"/>
      <c r="AD91" s="212"/>
      <c r="AE91" s="212"/>
      <c r="AF91" s="212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</row>
    <row r="92" spans="1:50" s="161" customFormat="1" ht="14.25" customHeight="1">
      <c r="A92" s="156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</row>
    <row r="93" spans="1:50">
      <c r="R93" s="161"/>
      <c r="S93" s="161"/>
      <c r="T93" s="161"/>
      <c r="U93" s="212"/>
      <c r="V93" s="212"/>
      <c r="W93" s="212"/>
      <c r="X93" s="212"/>
      <c r="Y93" s="212"/>
    </row>
    <row r="94" spans="1:50">
      <c r="R94" s="161"/>
      <c r="T94" s="161"/>
      <c r="U94" s="212"/>
      <c r="V94" s="212"/>
      <c r="W94" s="212"/>
      <c r="X94" s="212"/>
      <c r="Y94" s="212"/>
    </row>
    <row r="95" spans="1:50">
      <c r="R95" s="161"/>
      <c r="T95" s="161"/>
      <c r="U95" s="212"/>
      <c r="V95" s="212"/>
      <c r="W95" s="212"/>
      <c r="X95" s="212"/>
      <c r="Y95" s="212"/>
    </row>
    <row r="96" spans="1:50">
      <c r="T96" s="161"/>
      <c r="U96" s="212"/>
      <c r="V96" s="212"/>
      <c r="W96" s="212"/>
      <c r="X96" s="212"/>
      <c r="Y96" s="212"/>
    </row>
    <row r="97" spans="1:25" s="157" customFormat="1">
      <c r="A97" s="156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61"/>
      <c r="U97" s="212"/>
      <c r="V97" s="212"/>
      <c r="W97" s="212"/>
      <c r="X97" s="212"/>
      <c r="Y97" s="212"/>
    </row>
    <row r="98" spans="1:25" s="157" customFormat="1">
      <c r="A98" s="156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61"/>
      <c r="U98" s="212"/>
      <c r="V98" s="212"/>
      <c r="W98" s="212"/>
      <c r="X98" s="212"/>
      <c r="Y98" s="212"/>
    </row>
    <row r="99" spans="1:25" s="157" customFormat="1">
      <c r="A99" s="156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61"/>
      <c r="U99" s="212"/>
      <c r="V99" s="212"/>
      <c r="W99" s="212"/>
      <c r="X99" s="212"/>
      <c r="Y99" s="212"/>
    </row>
    <row r="100" spans="1:25" s="157" customFormat="1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61"/>
      <c r="U100" s="212"/>
      <c r="V100" s="212"/>
    </row>
    <row r="101" spans="1:25" s="157" customFormat="1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V101" s="212"/>
    </row>
  </sheetData>
  <sheetProtection password="DD31" sheet="1" objects="1" scenarios="1" selectLockedCells="1" selectUnlockedCells="1"/>
  <mergeCells count="56">
    <mergeCell ref="B25:B26"/>
    <mergeCell ref="C25:G26"/>
    <mergeCell ref="H25:H26"/>
    <mergeCell ref="I25:I26"/>
    <mergeCell ref="J25:J26"/>
    <mergeCell ref="B3:N3"/>
    <mergeCell ref="H5:I5"/>
    <mergeCell ref="J5:O5"/>
    <mergeCell ref="H6:I6"/>
    <mergeCell ref="J6:O6"/>
    <mergeCell ref="B33:D34"/>
    <mergeCell ref="E33:E34"/>
    <mergeCell ref="F33:F34"/>
    <mergeCell ref="L33:M33"/>
    <mergeCell ref="L34:M34"/>
    <mergeCell ref="L25:M25"/>
    <mergeCell ref="L26:M26"/>
    <mergeCell ref="L27:M27"/>
    <mergeCell ref="L28:M28"/>
    <mergeCell ref="L29:M29"/>
    <mergeCell ref="L35:M35"/>
    <mergeCell ref="B36:C37"/>
    <mergeCell ref="D36:G36"/>
    <mergeCell ref="H36:H37"/>
    <mergeCell ref="I36:I37"/>
    <mergeCell ref="J36:J37"/>
    <mergeCell ref="L36:M36"/>
    <mergeCell ref="D37:G37"/>
    <mergeCell ref="L37:M37"/>
    <mergeCell ref="B45:C45"/>
    <mergeCell ref="I45:J45"/>
    <mergeCell ref="B47:C47"/>
    <mergeCell ref="I47:J47"/>
    <mergeCell ref="B49:C49"/>
    <mergeCell ref="I49:J49"/>
    <mergeCell ref="B67:J69"/>
    <mergeCell ref="M67:N67"/>
    <mergeCell ref="M68:N68"/>
    <mergeCell ref="M69:N69"/>
    <mergeCell ref="B54:F54"/>
    <mergeCell ref="I54:M54"/>
    <mergeCell ref="B63:F64"/>
    <mergeCell ref="G63:H64"/>
    <mergeCell ref="M64:N64"/>
    <mergeCell ref="M65:N65"/>
    <mergeCell ref="M66:N66"/>
    <mergeCell ref="L62:N62"/>
    <mergeCell ref="M75:N75"/>
    <mergeCell ref="M76:N76"/>
    <mergeCell ref="M77:N77"/>
    <mergeCell ref="B70:J72"/>
    <mergeCell ref="M70:N70"/>
    <mergeCell ref="M71:N71"/>
    <mergeCell ref="M72:N72"/>
    <mergeCell ref="M73:N73"/>
    <mergeCell ref="M74:N74"/>
  </mergeCells>
  <phoneticPr fontId="6"/>
  <conditionalFormatting sqref="B67 B73">
    <cfRule type="cellIs" dxfId="3" priority="3" stopIfTrue="1" operator="equal">
      <formula>"簡易計算の結果、逆潮流による電圧上昇値が標準電圧の2％を超えています。"</formula>
    </cfRule>
  </conditionalFormatting>
  <conditionalFormatting sqref="G63:H64">
    <cfRule type="expression" dxfId="2" priority="2" stopIfTrue="1">
      <formula>ISERROR($G$63)</formula>
    </cfRule>
  </conditionalFormatting>
  <dataValidations count="3">
    <dataValidation type="list" allowBlank="1" showInputMessage="1" showErrorMessage="1" sqref="C25">
      <formula1>$V$8:$V$12</formula1>
    </dataValidation>
    <dataValidation type="list" allowBlank="1" showInputMessage="1" showErrorMessage="1" sqref="F45">
      <formula1>$L$65:$L$72</formula1>
    </dataValidation>
    <dataValidation type="list" allowBlank="1" showInputMessage="1" showErrorMessage="1" sqref="N45 E45 G45 L45">
      <formula1>$L$65:$L$77</formula1>
    </dataValidation>
  </dataValidations>
  <pageMargins left="0.39370078740157483" right="0.39370078740157483" top="0.59055118110236227" bottom="0.19685039370078741" header="0.23622047244094491" footer="0.19685039370078741"/>
  <pageSetup paperSize="9" scale="85" orientation="portrait" r:id="rId1"/>
  <headerFooter alignWithMargins="0">
    <oddHeader>&amp;R&amp;16（別紙）</oddHeader>
  </headerFooter>
  <colBreaks count="1" manualBreakCount="1">
    <brk id="17" max="6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BK157"/>
  <sheetViews>
    <sheetView showZeros="0" view="pageBreakPreview" zoomScale="55" zoomScaleNormal="40" zoomScaleSheetLayoutView="55" zoomScalePageLayoutView="25" workbookViewId="0">
      <selection activeCell="AL60" sqref="AL60:AL62"/>
    </sheetView>
  </sheetViews>
  <sheetFormatPr defaultRowHeight="14.25"/>
  <cols>
    <col min="1" max="1" width="5.25" style="74" customWidth="1"/>
    <col min="2" max="3" width="8.625" style="74" customWidth="1"/>
    <col min="4" max="4" width="3.75" style="74" customWidth="1"/>
    <col min="5" max="5" width="7.625" style="74" customWidth="1"/>
    <col min="6" max="6" width="4.5" style="74" bestFit="1" customWidth="1"/>
    <col min="7" max="7" width="8.625" style="74" customWidth="1"/>
    <col min="8" max="8" width="7.625" style="74" customWidth="1"/>
    <col min="9" max="9" width="6.75" style="74" customWidth="1"/>
    <col min="10" max="10" width="8.625" style="74" customWidth="1"/>
    <col min="11" max="11" width="3.75" style="74" bestFit="1" customWidth="1"/>
    <col min="12" max="12" width="8.625" style="74" customWidth="1"/>
    <col min="13" max="13" width="4.75" style="74" bestFit="1" customWidth="1"/>
    <col min="14" max="14" width="8.625" style="74" customWidth="1"/>
    <col min="15" max="15" width="3.625" style="74" customWidth="1"/>
    <col min="16" max="16" width="3.625" style="128" customWidth="1"/>
    <col min="17" max="17" width="3.125" style="128" customWidth="1"/>
    <col min="18" max="18" width="8.625" style="128" customWidth="1"/>
    <col min="19" max="19" width="9.75" style="128" customWidth="1"/>
    <col min="20" max="20" width="4.625" style="128" customWidth="1"/>
    <col min="21" max="21" width="7.625" style="128" customWidth="1"/>
    <col min="22" max="22" width="4.625" style="128" customWidth="1"/>
    <col min="23" max="23" width="7.625" style="128" customWidth="1"/>
    <col min="24" max="24" width="4.625" style="128" customWidth="1"/>
    <col min="25" max="25" width="7.625" style="128" customWidth="1"/>
    <col min="26" max="26" width="3.125" style="128" customWidth="1"/>
    <col min="27" max="27" width="3.625" style="128" customWidth="1"/>
    <col min="28" max="28" width="3.625" style="74" customWidth="1"/>
    <col min="29" max="31" width="9" style="74"/>
    <col min="32" max="43" width="7.625" style="74" customWidth="1"/>
    <col min="44" max="44" width="2.125" style="74" customWidth="1"/>
    <col min="45" max="48" width="7.625" style="74" customWidth="1"/>
    <col min="49" max="49" width="3.625" style="128" customWidth="1"/>
    <col min="50" max="50" width="3.625" style="74" customWidth="1"/>
    <col min="51" max="52" width="7.625" style="74" customWidth="1"/>
    <col min="53" max="62" width="9" style="74"/>
    <col min="63" max="63" width="9" style="74" customWidth="1"/>
    <col min="64" max="64" width="5.625" style="74" customWidth="1"/>
    <col min="65" max="16384" width="9" style="74"/>
  </cols>
  <sheetData>
    <row r="2" spans="1:63">
      <c r="BK2" s="155" t="s">
        <v>267</v>
      </c>
    </row>
    <row r="4" spans="1:63" ht="15.75" customHeight="1">
      <c r="A4" s="72"/>
      <c r="B4" s="340" t="s">
        <v>150</v>
      </c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72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W4" s="73"/>
    </row>
    <row r="5" spans="1:63" ht="15.75" customHeight="1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W5" s="73"/>
    </row>
    <row r="6" spans="1:63" ht="15.75" customHeight="1">
      <c r="A6" s="77"/>
      <c r="B6" s="76"/>
      <c r="C6" s="76"/>
      <c r="D6" s="76"/>
      <c r="E6" s="76"/>
      <c r="F6" s="76"/>
      <c r="G6" s="76"/>
      <c r="H6" s="341" t="s">
        <v>12</v>
      </c>
      <c r="I6" s="341"/>
      <c r="J6" s="342"/>
      <c r="K6" s="342"/>
      <c r="L6" s="342"/>
      <c r="M6" s="342"/>
      <c r="N6" s="342"/>
      <c r="O6" s="34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W6" s="73"/>
    </row>
    <row r="7" spans="1:63" ht="15.75" customHeight="1">
      <c r="A7" s="77"/>
      <c r="B7" s="241"/>
      <c r="C7" s="79" t="s">
        <v>172</v>
      </c>
      <c r="D7" s="76"/>
      <c r="E7" s="76"/>
      <c r="F7" s="76"/>
      <c r="G7" s="76"/>
      <c r="H7" s="343" t="s">
        <v>173</v>
      </c>
      <c r="I7" s="343"/>
      <c r="J7" s="344"/>
      <c r="K7" s="344"/>
      <c r="L7" s="344"/>
      <c r="M7" s="344"/>
      <c r="N7" s="344"/>
      <c r="O7" s="344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W7" s="73"/>
    </row>
    <row r="8" spans="1:63" ht="15.75" customHeight="1">
      <c r="A8" s="77"/>
      <c r="B8" s="80"/>
      <c r="C8" s="79" t="s">
        <v>151</v>
      </c>
      <c r="D8" s="76"/>
      <c r="E8" s="76"/>
      <c r="F8" s="76"/>
      <c r="G8" s="76"/>
      <c r="H8" s="81"/>
      <c r="I8" s="81"/>
      <c r="J8" s="82"/>
      <c r="K8" s="82"/>
      <c r="L8" s="82"/>
      <c r="M8" s="82"/>
      <c r="N8" s="82"/>
      <c r="O8" s="82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83"/>
      <c r="AW8" s="83"/>
    </row>
    <row r="9" spans="1:63" ht="15.75" customHeight="1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84"/>
      <c r="Q9" s="73"/>
      <c r="R9" s="73"/>
      <c r="S9" s="73"/>
      <c r="T9" s="73"/>
      <c r="U9" s="73"/>
      <c r="V9" s="73"/>
      <c r="W9" s="73"/>
      <c r="X9" s="73"/>
      <c r="Y9" s="73"/>
      <c r="Z9" s="73"/>
      <c r="AA9" s="83"/>
      <c r="AW9" s="83"/>
    </row>
    <row r="10" spans="1:63" ht="15.75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85" t="s">
        <v>174</v>
      </c>
      <c r="Q10" s="80"/>
      <c r="R10" s="76"/>
      <c r="S10" s="240"/>
      <c r="T10" s="240"/>
      <c r="U10" s="76"/>
      <c r="V10" s="76"/>
      <c r="W10" s="76"/>
      <c r="X10" s="76"/>
      <c r="Y10" s="76"/>
      <c r="Z10" s="76"/>
      <c r="AA10" s="87"/>
      <c r="AB10" s="80" t="s">
        <v>73</v>
      </c>
      <c r="AW10" s="87"/>
      <c r="AY10" s="80" t="s">
        <v>147</v>
      </c>
    </row>
    <row r="11" spans="1:63" ht="15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85"/>
      <c r="Q11" s="80"/>
      <c r="R11" s="76"/>
      <c r="S11" s="240"/>
      <c r="T11" s="240"/>
      <c r="U11" s="76"/>
      <c r="V11" s="76"/>
      <c r="W11" s="76"/>
      <c r="X11" s="76"/>
      <c r="Y11" s="76"/>
      <c r="Z11" s="76"/>
      <c r="AA11" s="87"/>
      <c r="AW11" s="87"/>
      <c r="AY11" s="80"/>
    </row>
    <row r="12" spans="1:63" ht="15.7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88"/>
      <c r="Q12" s="76"/>
      <c r="R12" s="76" t="s">
        <v>17</v>
      </c>
      <c r="S12" s="76"/>
      <c r="T12" s="76"/>
      <c r="U12" s="89"/>
      <c r="V12" s="89"/>
      <c r="W12" s="76"/>
      <c r="X12" s="76"/>
      <c r="Y12" s="76"/>
      <c r="Z12" s="76"/>
      <c r="AA12" s="87"/>
      <c r="AC12" s="345" t="s">
        <v>175</v>
      </c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76"/>
      <c r="AW12" s="87"/>
      <c r="AY12" s="80"/>
    </row>
    <row r="13" spans="1:63" ht="15.75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88"/>
      <c r="Q13" s="90"/>
      <c r="R13" s="91"/>
      <c r="S13" s="91"/>
      <c r="T13" s="91"/>
      <c r="U13" s="92" t="s">
        <v>36</v>
      </c>
      <c r="V13" s="93"/>
      <c r="W13" s="92" t="s">
        <v>37</v>
      </c>
      <c r="X13" s="91"/>
      <c r="Y13" s="92" t="s">
        <v>176</v>
      </c>
      <c r="Z13" s="94"/>
      <c r="AA13" s="95"/>
      <c r="AW13" s="87"/>
      <c r="AY13" s="80"/>
    </row>
    <row r="14" spans="1:63" ht="15.75" customHeight="1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88"/>
      <c r="Q14" s="96"/>
      <c r="R14" s="76"/>
      <c r="S14" s="76"/>
      <c r="T14" s="76"/>
      <c r="U14" s="73"/>
      <c r="V14" s="73"/>
      <c r="W14" s="73"/>
      <c r="X14" s="76"/>
      <c r="Y14" s="76"/>
      <c r="Z14" s="97"/>
      <c r="AA14" s="87"/>
      <c r="AC14" s="354"/>
      <c r="AD14" s="355"/>
      <c r="AE14" s="356"/>
      <c r="AF14" s="347" t="s">
        <v>177</v>
      </c>
      <c r="AG14" s="347"/>
      <c r="AH14" s="347"/>
      <c r="AI14" s="347"/>
      <c r="AJ14" s="347"/>
      <c r="AK14" s="347"/>
      <c r="AL14" s="347" t="s">
        <v>178</v>
      </c>
      <c r="AM14" s="347"/>
      <c r="AN14" s="347"/>
      <c r="AO14" s="347"/>
      <c r="AP14" s="347"/>
      <c r="AQ14" s="347"/>
      <c r="AS14" s="363" t="s">
        <v>179</v>
      </c>
      <c r="AT14" s="364"/>
      <c r="AU14" s="349" t="s">
        <v>180</v>
      </c>
      <c r="AV14" s="347"/>
      <c r="AW14" s="87"/>
      <c r="AY14" s="349" t="s">
        <v>181</v>
      </c>
      <c r="AZ14" s="347"/>
      <c r="BA14" s="347" t="s">
        <v>182</v>
      </c>
      <c r="BB14" s="347"/>
      <c r="BC14" s="347"/>
      <c r="BD14" s="347"/>
      <c r="BE14" s="347"/>
      <c r="BF14" s="347"/>
      <c r="BG14" s="347"/>
      <c r="BH14" s="347"/>
      <c r="BI14" s="347"/>
      <c r="BJ14" s="347"/>
      <c r="BK14" s="347"/>
    </row>
    <row r="15" spans="1:63" ht="15.75" customHeight="1">
      <c r="A15" s="98"/>
      <c r="B15" s="98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88"/>
      <c r="Q15" s="96"/>
      <c r="R15" s="348" t="s">
        <v>19</v>
      </c>
      <c r="S15" s="348"/>
      <c r="T15" s="235"/>
      <c r="U15" s="239"/>
      <c r="V15" s="237"/>
      <c r="W15" s="239"/>
      <c r="X15" s="76"/>
      <c r="Y15" s="76"/>
      <c r="Z15" s="97"/>
      <c r="AA15" s="87"/>
      <c r="AC15" s="357"/>
      <c r="AD15" s="358"/>
      <c r="AE15" s="359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S15" s="365"/>
      <c r="AT15" s="366"/>
      <c r="AU15" s="347"/>
      <c r="AV15" s="347"/>
      <c r="AW15" s="8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7"/>
      <c r="BK15" s="347"/>
    </row>
    <row r="16" spans="1:63" ht="15.75" customHeight="1">
      <c r="A16" s="80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88"/>
      <c r="Q16" s="96"/>
      <c r="R16" s="73"/>
      <c r="S16" s="73"/>
      <c r="T16" s="73"/>
      <c r="U16" s="73"/>
      <c r="V16" s="73"/>
      <c r="W16" s="73"/>
      <c r="X16" s="237"/>
      <c r="Y16" s="237"/>
      <c r="Z16" s="101"/>
      <c r="AA16" s="102"/>
      <c r="AC16" s="357"/>
      <c r="AD16" s="358"/>
      <c r="AE16" s="359"/>
      <c r="AF16" s="347" t="s">
        <v>183</v>
      </c>
      <c r="AG16" s="347" t="s">
        <v>184</v>
      </c>
      <c r="AH16" s="349" t="s">
        <v>185</v>
      </c>
      <c r="AI16" s="347"/>
      <c r="AJ16" s="350" t="s">
        <v>186</v>
      </c>
      <c r="AK16" s="351"/>
      <c r="AL16" s="352" t="s">
        <v>183</v>
      </c>
      <c r="AM16" s="352" t="s">
        <v>184</v>
      </c>
      <c r="AN16" s="349" t="s">
        <v>185</v>
      </c>
      <c r="AO16" s="347"/>
      <c r="AP16" s="350" t="s">
        <v>187</v>
      </c>
      <c r="AQ16" s="351"/>
      <c r="AS16" s="365"/>
      <c r="AT16" s="366"/>
      <c r="AU16" s="347"/>
      <c r="AV16" s="347"/>
      <c r="AW16" s="8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7"/>
      <c r="BK16" s="347"/>
    </row>
    <row r="17" spans="1:63" ht="15.75" customHeight="1">
      <c r="A17" s="80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88"/>
      <c r="Q17" s="96"/>
      <c r="R17" s="348" t="s">
        <v>20</v>
      </c>
      <c r="S17" s="348"/>
      <c r="T17" s="103" t="s">
        <v>41</v>
      </c>
      <c r="U17" s="242" t="str">
        <f>IF(U15="","",VLOOKUP(U15,$S$62:$V$74,3,FALSE))</f>
        <v/>
      </c>
      <c r="V17" s="104" t="s">
        <v>47</v>
      </c>
      <c r="W17" s="242" t="str">
        <f>IF(W15="","",VLOOKUP(W15,$S$62:$V$74,3,FALSE))</f>
        <v/>
      </c>
      <c r="X17" s="76"/>
      <c r="Y17" s="76"/>
      <c r="Z17" s="97"/>
      <c r="AA17" s="87"/>
      <c r="AC17" s="360"/>
      <c r="AD17" s="361"/>
      <c r="AE17" s="362"/>
      <c r="AF17" s="347"/>
      <c r="AG17" s="347"/>
      <c r="AH17" s="347"/>
      <c r="AI17" s="347"/>
      <c r="AJ17" s="369" t="s">
        <v>188</v>
      </c>
      <c r="AK17" s="370"/>
      <c r="AL17" s="353"/>
      <c r="AM17" s="353"/>
      <c r="AN17" s="347"/>
      <c r="AO17" s="347"/>
      <c r="AP17" s="369" t="s">
        <v>188</v>
      </c>
      <c r="AQ17" s="370"/>
      <c r="AS17" s="367"/>
      <c r="AT17" s="368"/>
      <c r="AU17" s="347"/>
      <c r="AV17" s="347"/>
      <c r="AW17" s="8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</row>
    <row r="18" spans="1:63" ht="15.75" customHeight="1">
      <c r="A18" s="80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88"/>
      <c r="Q18" s="96"/>
      <c r="R18" s="73"/>
      <c r="S18" s="73"/>
      <c r="T18" s="73"/>
      <c r="U18" s="73"/>
      <c r="V18" s="73"/>
      <c r="W18" s="73"/>
      <c r="X18" s="76"/>
      <c r="Y18" s="76"/>
      <c r="Z18" s="97"/>
      <c r="AA18" s="87"/>
      <c r="AC18" s="371" t="s">
        <v>189</v>
      </c>
      <c r="AD18" s="371"/>
      <c r="AE18" s="371"/>
      <c r="AF18" s="372"/>
      <c r="AG18" s="372"/>
      <c r="AH18" s="373">
        <f>IF(AF18="",0,VLOOKUP(AF18,$S$62:$V$74,3,FALSE))</f>
        <v>0</v>
      </c>
      <c r="AI18" s="374"/>
      <c r="AJ18" s="373">
        <f>IF(AF18="",0,ROUND(AH18*(AG18/1000),3))</f>
        <v>0</v>
      </c>
      <c r="AK18" s="374"/>
      <c r="AL18" s="372"/>
      <c r="AM18" s="372"/>
      <c r="AN18" s="373">
        <f>IF(AL18="",0,VLOOKUP(AL18,$S$62:$V$74,3,FALSE))</f>
        <v>0</v>
      </c>
      <c r="AO18" s="374"/>
      <c r="AP18" s="373">
        <f>IF(AL18="",0,ROUND(AN18*(AM18/1000),3))</f>
        <v>0</v>
      </c>
      <c r="AQ18" s="374"/>
      <c r="AS18" s="379" t="s">
        <v>127</v>
      </c>
      <c r="AT18" s="382" t="str">
        <f>IF(AF18="","",AJ18+AP18)</f>
        <v/>
      </c>
      <c r="AU18" s="379" t="s">
        <v>190</v>
      </c>
      <c r="AV18" s="380" t="str">
        <f>IF(AF18="","",$I$39*H50*AT18)</f>
        <v/>
      </c>
      <c r="AW18" s="95"/>
      <c r="AY18" s="379" t="s">
        <v>191</v>
      </c>
      <c r="AZ18" s="380" t="str">
        <f>IF(AF18="","",$W$32+AV18)</f>
        <v/>
      </c>
      <c r="BA18" s="381" t="str">
        <f>IF(AZ18="","",IF($C$39="単相2線式100V",IF(AZ18&gt;2,"簡易計算の結果、逆潮流による電圧上昇値が標準電圧の2％を超えています。","簡易計算の結果、逆潮流による電圧上昇値が標準電圧の2％以内となります。"),IF($C$39="単相3線式100/200V",IF(AZ18&gt;2,"簡易計算の結果、逆潮流による電圧上昇値が標準電圧の2％を超えています。","簡易計算の結果、逆潮流による電圧上昇値が標準電圧の2％以内となります。"),IF($C$39="単相2線式200V",IF(AZ18&gt;4,"簡易計算の結果、逆潮流による電圧上昇値が標準電圧の2％を超えています。","簡易計算の結果、逆潮流による電圧上昇値が標準電圧の2％以内となります。"),IF($C$39="三相3線式200V",IF(AZ18&gt;4,"簡易計算の結果、逆潮流による電圧上昇値が標準電圧の2％を超えています。","簡易計算の結果、逆潮流による電圧上昇値が標準電圧の2％以内となります。"))))))</f>
        <v/>
      </c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</row>
    <row r="19" spans="1:63" ht="15.75" customHeight="1">
      <c r="A19" s="80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88"/>
      <c r="Q19" s="96"/>
      <c r="R19" s="348" t="s">
        <v>21</v>
      </c>
      <c r="S19" s="348"/>
      <c r="T19" s="103" t="s">
        <v>42</v>
      </c>
      <c r="U19" s="226"/>
      <c r="V19" s="104" t="s">
        <v>48</v>
      </c>
      <c r="W19" s="226"/>
      <c r="X19" s="104"/>
      <c r="Y19" s="105"/>
      <c r="Z19" s="236"/>
      <c r="AA19" s="107"/>
      <c r="AC19" s="371"/>
      <c r="AD19" s="371"/>
      <c r="AE19" s="371"/>
      <c r="AF19" s="372"/>
      <c r="AG19" s="372"/>
      <c r="AH19" s="375"/>
      <c r="AI19" s="376"/>
      <c r="AJ19" s="375"/>
      <c r="AK19" s="376"/>
      <c r="AL19" s="372"/>
      <c r="AM19" s="372"/>
      <c r="AN19" s="375"/>
      <c r="AO19" s="376"/>
      <c r="AP19" s="375"/>
      <c r="AQ19" s="376"/>
      <c r="AS19" s="379"/>
      <c r="AT19" s="382"/>
      <c r="AU19" s="379"/>
      <c r="AV19" s="380"/>
      <c r="AW19" s="87"/>
      <c r="AY19" s="379"/>
      <c r="AZ19" s="380"/>
      <c r="BA19" s="381"/>
      <c r="BB19" s="381"/>
      <c r="BC19" s="381"/>
      <c r="BD19" s="381"/>
      <c r="BE19" s="381"/>
      <c r="BF19" s="381"/>
      <c r="BG19" s="381"/>
      <c r="BH19" s="381"/>
      <c r="BI19" s="381"/>
      <c r="BJ19" s="381"/>
      <c r="BK19" s="381"/>
    </row>
    <row r="20" spans="1:63" ht="15.75" customHeight="1">
      <c r="A20" s="80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88"/>
      <c r="Q20" s="96"/>
      <c r="R20" s="73"/>
      <c r="S20" s="73"/>
      <c r="T20" s="73"/>
      <c r="U20" s="73"/>
      <c r="V20" s="73"/>
      <c r="W20" s="73"/>
      <c r="X20" s="76"/>
      <c r="Y20" s="76"/>
      <c r="Z20" s="97"/>
      <c r="AA20" s="87"/>
      <c r="AC20" s="371"/>
      <c r="AD20" s="371"/>
      <c r="AE20" s="371"/>
      <c r="AF20" s="372"/>
      <c r="AG20" s="372"/>
      <c r="AH20" s="377"/>
      <c r="AI20" s="378"/>
      <c r="AJ20" s="377"/>
      <c r="AK20" s="378"/>
      <c r="AL20" s="372"/>
      <c r="AM20" s="372"/>
      <c r="AN20" s="377"/>
      <c r="AO20" s="378"/>
      <c r="AP20" s="377"/>
      <c r="AQ20" s="378"/>
      <c r="AS20" s="379"/>
      <c r="AT20" s="382"/>
      <c r="AU20" s="379"/>
      <c r="AV20" s="380"/>
      <c r="AW20" s="87"/>
      <c r="AY20" s="379"/>
      <c r="AZ20" s="380"/>
      <c r="BA20" s="381"/>
      <c r="BB20" s="381"/>
      <c r="BC20" s="381"/>
      <c r="BD20" s="381"/>
      <c r="BE20" s="381"/>
      <c r="BF20" s="381"/>
      <c r="BG20" s="381"/>
      <c r="BH20" s="381"/>
      <c r="BI20" s="381"/>
      <c r="BJ20" s="381"/>
      <c r="BK20" s="381"/>
    </row>
    <row r="21" spans="1:63" ht="15.75" customHeight="1">
      <c r="A21" s="80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88"/>
      <c r="Q21" s="96"/>
      <c r="R21" s="76" t="s">
        <v>22</v>
      </c>
      <c r="S21" s="237"/>
      <c r="T21" s="103" t="s">
        <v>43</v>
      </c>
      <c r="U21" s="108" t="str">
        <f>IF(U15="","",ROUND(U17*(U19/1000),3))</f>
        <v/>
      </c>
      <c r="V21" s="104" t="s">
        <v>49</v>
      </c>
      <c r="W21" s="108" t="str">
        <f>IF(W15="","",ROUND(W17*(W19/1000),3))</f>
        <v/>
      </c>
      <c r="X21" s="104" t="s">
        <v>44</v>
      </c>
      <c r="Y21" s="226"/>
      <c r="Z21" s="236"/>
      <c r="AA21" s="107"/>
      <c r="AC21" s="371" t="s">
        <v>192</v>
      </c>
      <c r="AD21" s="371"/>
      <c r="AE21" s="371"/>
      <c r="AF21" s="372"/>
      <c r="AG21" s="372"/>
      <c r="AH21" s="373">
        <f t="shared" ref="AH21" si="0">IF(AF21="",0,VLOOKUP(AF21,$S$62:$V$74,3,FALSE))</f>
        <v>0</v>
      </c>
      <c r="AI21" s="374"/>
      <c r="AJ21" s="373">
        <f t="shared" ref="AJ21" si="1">IF(AF21="",0,ROUND(AH21*(AG21/1000),3))</f>
        <v>0</v>
      </c>
      <c r="AK21" s="374"/>
      <c r="AL21" s="372"/>
      <c r="AM21" s="372"/>
      <c r="AN21" s="373">
        <f t="shared" ref="AN21" si="2">IF(AL21="",0,VLOOKUP(AL21,$S$62:$V$74,3,FALSE))</f>
        <v>0</v>
      </c>
      <c r="AO21" s="374"/>
      <c r="AP21" s="373">
        <f t="shared" ref="AP21" si="3">IF(AL21="",0,ROUND(AN21*(AM21/1000),3))</f>
        <v>0</v>
      </c>
      <c r="AQ21" s="374"/>
      <c r="AS21" s="379" t="s">
        <v>128</v>
      </c>
      <c r="AT21" s="382" t="str">
        <f>IF(AF21="","",AJ21+AP21)</f>
        <v/>
      </c>
      <c r="AU21" s="379" t="s">
        <v>193</v>
      </c>
      <c r="AV21" s="380" t="str">
        <f>IF(AF21="","",$I$39*H52*AT21)</f>
        <v/>
      </c>
      <c r="AW21" s="102"/>
      <c r="AY21" s="379" t="s">
        <v>194</v>
      </c>
      <c r="AZ21" s="380" t="str">
        <f t="shared" ref="AZ21" si="4">IF(AF21="","",$W$32+AV21)</f>
        <v/>
      </c>
      <c r="BA21" s="381" t="str">
        <f>IF(AZ21="","",IF($C$39="単相2線式100V",IF(AZ21&gt;2,"簡易計算の結果、逆潮流による電圧上昇値が標準電圧の2％を超えています。","簡易計算の結果、逆潮流による電圧上昇値が標準電圧の2％以内となります。"),IF($C$39="単相3線式100/200V",IF(AZ21&gt;2,"簡易計算の結果、逆潮流による電圧上昇値が標準電圧の2％を超えています。","簡易計算の結果、逆潮流による電圧上昇値が標準電圧の2％以内となります。"),IF($C$39="単相2線式200V",IF(AZ21&gt;4,"簡易計算の結果、逆潮流による電圧上昇値が標準電圧の2％を超えています。","簡易計算の結果、逆潮流による電圧上昇値が標準電圧の2％以内となります。"),IF($C$39="三相3線式200V",IF(AZ21&gt;4,"簡易計算の結果、逆潮流による電圧上昇値が標準電圧の2％を超えています。","簡易計算の結果、逆潮流による電圧上昇値が標準電圧の2％以内となります。"))))))</f>
        <v/>
      </c>
      <c r="BB21" s="381"/>
      <c r="BC21" s="381"/>
      <c r="BD21" s="381"/>
      <c r="BE21" s="381"/>
      <c r="BF21" s="381"/>
      <c r="BG21" s="381"/>
      <c r="BH21" s="381"/>
      <c r="BI21" s="381"/>
      <c r="BJ21" s="381"/>
      <c r="BK21" s="381"/>
    </row>
    <row r="22" spans="1:63" ht="15.75" customHeight="1">
      <c r="A22" s="80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88"/>
      <c r="Q22" s="109"/>
      <c r="R22" s="110" t="s">
        <v>195</v>
      </c>
      <c r="S22" s="111" t="s">
        <v>126</v>
      </c>
      <c r="T22" s="111"/>
      <c r="U22" s="111"/>
      <c r="V22" s="111"/>
      <c r="W22" s="111"/>
      <c r="X22" s="112"/>
      <c r="Y22" s="112"/>
      <c r="Z22" s="113"/>
      <c r="AA22" s="87"/>
      <c r="AC22" s="371"/>
      <c r="AD22" s="371"/>
      <c r="AE22" s="371"/>
      <c r="AF22" s="372"/>
      <c r="AG22" s="372"/>
      <c r="AH22" s="375"/>
      <c r="AI22" s="376"/>
      <c r="AJ22" s="375"/>
      <c r="AK22" s="376"/>
      <c r="AL22" s="372"/>
      <c r="AM22" s="372"/>
      <c r="AN22" s="375"/>
      <c r="AO22" s="376"/>
      <c r="AP22" s="375"/>
      <c r="AQ22" s="376"/>
      <c r="AS22" s="379"/>
      <c r="AT22" s="382"/>
      <c r="AU22" s="379"/>
      <c r="AV22" s="380"/>
      <c r="AW22" s="87"/>
      <c r="AY22" s="379"/>
      <c r="AZ22" s="380"/>
      <c r="BA22" s="381"/>
      <c r="BB22" s="381"/>
      <c r="BC22" s="381"/>
      <c r="BD22" s="381"/>
      <c r="BE22" s="381"/>
      <c r="BF22" s="381"/>
      <c r="BG22" s="381"/>
      <c r="BH22" s="381"/>
      <c r="BI22" s="381"/>
      <c r="BJ22" s="381"/>
      <c r="BK22" s="381"/>
    </row>
    <row r="23" spans="1:63" ht="15.75" customHeight="1">
      <c r="A23" s="80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88"/>
      <c r="Q23" s="76"/>
      <c r="R23" s="79"/>
      <c r="S23" s="73"/>
      <c r="T23" s="73"/>
      <c r="U23" s="73"/>
      <c r="V23" s="73"/>
      <c r="W23" s="111"/>
      <c r="X23" s="76"/>
      <c r="Y23" s="76"/>
      <c r="Z23" s="76"/>
      <c r="AA23" s="87"/>
      <c r="AC23" s="371"/>
      <c r="AD23" s="371"/>
      <c r="AE23" s="371"/>
      <c r="AF23" s="372"/>
      <c r="AG23" s="372"/>
      <c r="AH23" s="377"/>
      <c r="AI23" s="378"/>
      <c r="AJ23" s="377"/>
      <c r="AK23" s="378"/>
      <c r="AL23" s="372"/>
      <c r="AM23" s="372"/>
      <c r="AN23" s="377"/>
      <c r="AO23" s="378"/>
      <c r="AP23" s="377"/>
      <c r="AQ23" s="378"/>
      <c r="AS23" s="379"/>
      <c r="AT23" s="382"/>
      <c r="AU23" s="379"/>
      <c r="AV23" s="380"/>
      <c r="AW23" s="87"/>
      <c r="AY23" s="379"/>
      <c r="AZ23" s="380"/>
      <c r="BA23" s="381"/>
      <c r="BB23" s="381"/>
      <c r="BC23" s="381"/>
      <c r="BD23" s="381"/>
      <c r="BE23" s="381"/>
      <c r="BF23" s="381"/>
      <c r="BG23" s="381"/>
      <c r="BH23" s="381"/>
      <c r="BI23" s="381"/>
      <c r="BJ23" s="381"/>
      <c r="BK23" s="381"/>
    </row>
    <row r="24" spans="1:63" ht="15.75" customHeight="1">
      <c r="A24" s="80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88"/>
      <c r="Q24" s="76"/>
      <c r="R24" s="383" t="s">
        <v>125</v>
      </c>
      <c r="S24" s="383"/>
      <c r="T24" s="383"/>
      <c r="U24" s="383"/>
      <c r="V24" s="384"/>
      <c r="W24" s="114" t="str">
        <f>IF(U15="","",IF(W21="",U21+Y21,U21+W21+Y21))</f>
        <v/>
      </c>
      <c r="X24" s="76" t="s">
        <v>23</v>
      </c>
      <c r="Y24" s="76"/>
      <c r="Z24" s="76"/>
      <c r="AA24" s="87"/>
      <c r="AC24" s="371" t="s">
        <v>196</v>
      </c>
      <c r="AD24" s="371"/>
      <c r="AE24" s="371"/>
      <c r="AF24" s="372"/>
      <c r="AG24" s="372"/>
      <c r="AH24" s="373">
        <f t="shared" ref="AH24" si="5">IF(AF24="",0,VLOOKUP(AF24,$S$62:$V$74,3,FALSE))</f>
        <v>0</v>
      </c>
      <c r="AI24" s="374"/>
      <c r="AJ24" s="373">
        <f t="shared" ref="AJ24" si="6">IF(AF24="",0,ROUND(AH24*(AG24/1000),3))</f>
        <v>0</v>
      </c>
      <c r="AK24" s="374"/>
      <c r="AL24" s="372"/>
      <c r="AM24" s="372"/>
      <c r="AN24" s="373">
        <f t="shared" ref="AN24" si="7">IF(AL24="",0,VLOOKUP(AL24,$S$62:$V$74,3,FALSE))</f>
        <v>0</v>
      </c>
      <c r="AO24" s="374"/>
      <c r="AP24" s="373">
        <f t="shared" ref="AP24" si="8">IF(AL24="",0,ROUND(AN24*(AM24/1000),3))</f>
        <v>0</v>
      </c>
      <c r="AQ24" s="374"/>
      <c r="AS24" s="379" t="s">
        <v>129</v>
      </c>
      <c r="AT24" s="382" t="str">
        <f t="shared" ref="AT24" si="9">IF(AF24="","",AJ24+AP24)</f>
        <v/>
      </c>
      <c r="AU24" s="379" t="s">
        <v>197</v>
      </c>
      <c r="AV24" s="380" t="str">
        <f>IF(AF24="","",$I$39*H54*AT24)</f>
        <v/>
      </c>
      <c r="AW24" s="107"/>
      <c r="AY24" s="379" t="s">
        <v>198</v>
      </c>
      <c r="AZ24" s="380" t="str">
        <f>IF(AF24="","",$W$32+AV24)</f>
        <v/>
      </c>
      <c r="BA24" s="381" t="str">
        <f>IF(AZ24="","",IF($C$39="単相2線式100V",IF(AZ24&gt;2,"簡易計算の結果、逆潮流による電圧上昇値が標準電圧の2％を超えています。","簡易計算の結果、逆潮流による電圧上昇値が標準電圧の2％以内となります。"),IF($C$39="単相3線式100/200V",IF(AZ24&gt;2,"簡易計算の結果、逆潮流による電圧上昇値が標準電圧の2％を超えています。","簡易計算の結果、逆潮流による電圧上昇値が標準電圧の2％以内となります。"),IF($C$39="単相2線式200V",IF(AZ24&gt;4,"簡易計算の結果、逆潮流による電圧上昇値が標準電圧の2％を超えています。","簡易計算の結果、逆潮流による電圧上昇値が標準電圧の2％以内となります。"),IF($C$39="三相3線式200V",IF(AZ24&gt;4,"簡易計算の結果、逆潮流による電圧上昇値が標準電圧の2％を超えています。","簡易計算の結果、逆潮流による電圧上昇値が標準電圧の2％以内となります。"))))))</f>
        <v/>
      </c>
      <c r="BB24" s="381"/>
      <c r="BC24" s="381"/>
      <c r="BD24" s="381"/>
      <c r="BE24" s="381"/>
      <c r="BF24" s="381"/>
      <c r="BG24" s="381"/>
      <c r="BH24" s="381"/>
      <c r="BI24" s="381"/>
      <c r="BJ24" s="381"/>
      <c r="BK24" s="381"/>
    </row>
    <row r="25" spans="1:63" ht="15.75" customHeight="1">
      <c r="A25" s="80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115"/>
      <c r="Q25" s="116"/>
      <c r="R25" s="117"/>
      <c r="S25" s="117"/>
      <c r="T25" s="117"/>
      <c r="U25" s="117"/>
      <c r="V25" s="117"/>
      <c r="W25" s="118"/>
      <c r="X25" s="116"/>
      <c r="Y25" s="116"/>
      <c r="Z25" s="116"/>
      <c r="AA25" s="119"/>
      <c r="AC25" s="371"/>
      <c r="AD25" s="371"/>
      <c r="AE25" s="371"/>
      <c r="AF25" s="372"/>
      <c r="AG25" s="372"/>
      <c r="AH25" s="375"/>
      <c r="AI25" s="376"/>
      <c r="AJ25" s="375"/>
      <c r="AK25" s="376"/>
      <c r="AL25" s="372"/>
      <c r="AM25" s="372"/>
      <c r="AN25" s="375"/>
      <c r="AO25" s="376"/>
      <c r="AP25" s="375"/>
      <c r="AQ25" s="376"/>
      <c r="AS25" s="379"/>
      <c r="AT25" s="382"/>
      <c r="AU25" s="379"/>
      <c r="AV25" s="380"/>
      <c r="AW25" s="87"/>
      <c r="AY25" s="379"/>
      <c r="AZ25" s="380"/>
      <c r="BA25" s="381"/>
      <c r="BB25" s="381"/>
      <c r="BC25" s="381"/>
      <c r="BD25" s="381"/>
      <c r="BE25" s="381"/>
      <c r="BF25" s="381"/>
      <c r="BG25" s="381"/>
      <c r="BH25" s="381"/>
      <c r="BI25" s="381"/>
      <c r="BJ25" s="381"/>
      <c r="BK25" s="381"/>
    </row>
    <row r="26" spans="1:63" ht="15.75" customHeight="1">
      <c r="A26" s="80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88"/>
      <c r="Q26" s="76"/>
      <c r="R26" s="237"/>
      <c r="S26" s="237"/>
      <c r="T26" s="237"/>
      <c r="U26" s="237"/>
      <c r="V26" s="237"/>
      <c r="W26" s="120"/>
      <c r="X26" s="76"/>
      <c r="Y26" s="76"/>
      <c r="Z26" s="76"/>
      <c r="AA26" s="87"/>
      <c r="AC26" s="371"/>
      <c r="AD26" s="371"/>
      <c r="AE26" s="371"/>
      <c r="AF26" s="372"/>
      <c r="AG26" s="372"/>
      <c r="AH26" s="377"/>
      <c r="AI26" s="378"/>
      <c r="AJ26" s="377"/>
      <c r="AK26" s="378"/>
      <c r="AL26" s="372"/>
      <c r="AM26" s="372"/>
      <c r="AN26" s="377"/>
      <c r="AO26" s="378"/>
      <c r="AP26" s="377"/>
      <c r="AQ26" s="378"/>
      <c r="AS26" s="379"/>
      <c r="AT26" s="382"/>
      <c r="AU26" s="379"/>
      <c r="AV26" s="380"/>
      <c r="AW26" s="107"/>
      <c r="AY26" s="379"/>
      <c r="AZ26" s="380"/>
      <c r="BA26" s="381"/>
      <c r="BB26" s="381"/>
      <c r="BC26" s="381"/>
      <c r="BD26" s="381"/>
      <c r="BE26" s="381"/>
      <c r="BF26" s="381"/>
      <c r="BG26" s="381"/>
      <c r="BH26" s="381"/>
      <c r="BI26" s="381"/>
      <c r="BJ26" s="381"/>
      <c r="BK26" s="381"/>
    </row>
    <row r="27" spans="1:63" ht="15.75" customHeight="1">
      <c r="A27" s="80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121" t="s">
        <v>199</v>
      </c>
      <c r="Q27" s="122"/>
      <c r="R27" s="235"/>
      <c r="S27" s="73"/>
      <c r="T27" s="73"/>
      <c r="U27" s="73"/>
      <c r="V27" s="73"/>
      <c r="W27" s="73"/>
      <c r="X27" s="73"/>
      <c r="Y27" s="76"/>
      <c r="Z27" s="76"/>
      <c r="AA27" s="87"/>
      <c r="AC27" s="371" t="s">
        <v>200</v>
      </c>
      <c r="AD27" s="371"/>
      <c r="AE27" s="371"/>
      <c r="AF27" s="372"/>
      <c r="AG27" s="372"/>
      <c r="AH27" s="373">
        <f t="shared" ref="AH27" si="10">IF(AF27="",0,VLOOKUP(AF27,$S$62:$V$74,3,FALSE))</f>
        <v>0</v>
      </c>
      <c r="AI27" s="374"/>
      <c r="AJ27" s="373">
        <f t="shared" ref="AJ27" si="11">IF(AF27="",0,ROUND(AH27*(AG27/1000),3))</f>
        <v>0</v>
      </c>
      <c r="AK27" s="374"/>
      <c r="AL27" s="372"/>
      <c r="AM27" s="372"/>
      <c r="AN27" s="373">
        <f t="shared" ref="AN27" si="12">IF(AL27="",0,VLOOKUP(AL27,$S$62:$V$74,3,FALSE))</f>
        <v>0</v>
      </c>
      <c r="AO27" s="374"/>
      <c r="AP27" s="373">
        <f t="shared" ref="AP27" si="13">IF(AL27="",0,ROUND(AN27*(AM27/1000),3))</f>
        <v>0</v>
      </c>
      <c r="AQ27" s="374"/>
      <c r="AS27" s="379" t="s">
        <v>130</v>
      </c>
      <c r="AT27" s="382" t="str">
        <f t="shared" ref="AT27" si="14">IF(AF27="","",AJ27+AP27)</f>
        <v/>
      </c>
      <c r="AU27" s="379" t="s">
        <v>201</v>
      </c>
      <c r="AV27" s="380" t="str">
        <f>IF(AF27="","",$I$39*H56*AT27)</f>
        <v/>
      </c>
      <c r="AW27" s="87"/>
      <c r="AY27" s="379" t="s">
        <v>202</v>
      </c>
      <c r="AZ27" s="380" t="str">
        <f t="shared" ref="AZ27" si="15">IF(AF27="","",$W$32+AV27)</f>
        <v/>
      </c>
      <c r="BA27" s="381" t="str">
        <f>IF(AZ27="","",IF($C$39="単相2線式100V",IF(AZ27&gt;2,"簡易計算の結果、逆潮流による電圧上昇値が標準電圧の2％を超えています。","簡易計算の結果、逆潮流による電圧上昇値が標準電圧の2％以内となります。"),IF($C$39="単相3線式100/200V",IF(AZ27&gt;2,"簡易計算の結果、逆潮流による電圧上昇値が標準電圧の2％を超えています。","簡易計算の結果、逆潮流による電圧上昇値が標準電圧の2％以内となります。"),IF($C$39="単相2線式200V",IF(AZ27&gt;4,"簡易計算の結果、逆潮流による電圧上昇値が標準電圧の2％を超えています。","簡易計算の結果、逆潮流による電圧上昇値が標準電圧の2％以内となります。"),IF($C$39="三相3線式200V",IF(AZ27&gt;4,"簡易計算の結果、逆潮流による電圧上昇値が標準電圧の2％を超えています。","簡易計算の結果、逆潮流による電圧上昇値が標準電圧の2％以内となります。"))))))</f>
        <v/>
      </c>
      <c r="BB27" s="381"/>
      <c r="BC27" s="381"/>
      <c r="BD27" s="381"/>
      <c r="BE27" s="381"/>
      <c r="BF27" s="381"/>
      <c r="BG27" s="381"/>
      <c r="BH27" s="381"/>
      <c r="BI27" s="381"/>
      <c r="BJ27" s="381"/>
      <c r="BK27" s="381"/>
    </row>
    <row r="28" spans="1:63" ht="15.75" customHeight="1">
      <c r="A28" s="80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123"/>
      <c r="Q28" s="235"/>
      <c r="R28" s="235"/>
      <c r="S28" s="73"/>
      <c r="T28" s="73"/>
      <c r="U28" s="73"/>
      <c r="V28" s="73"/>
      <c r="W28" s="73"/>
      <c r="X28" s="73"/>
      <c r="Y28" s="76"/>
      <c r="Z28" s="76"/>
      <c r="AA28" s="87"/>
      <c r="AC28" s="371"/>
      <c r="AD28" s="371"/>
      <c r="AE28" s="371"/>
      <c r="AF28" s="372"/>
      <c r="AG28" s="372"/>
      <c r="AH28" s="375"/>
      <c r="AI28" s="376"/>
      <c r="AJ28" s="375"/>
      <c r="AK28" s="376"/>
      <c r="AL28" s="372"/>
      <c r="AM28" s="372"/>
      <c r="AN28" s="375"/>
      <c r="AO28" s="376"/>
      <c r="AP28" s="375"/>
      <c r="AQ28" s="376"/>
      <c r="AS28" s="379"/>
      <c r="AT28" s="382"/>
      <c r="AU28" s="379"/>
      <c r="AV28" s="380"/>
      <c r="AW28" s="87"/>
      <c r="AY28" s="379"/>
      <c r="AZ28" s="380"/>
      <c r="BA28" s="381"/>
      <c r="BB28" s="381"/>
      <c r="BC28" s="381"/>
      <c r="BD28" s="381"/>
      <c r="BE28" s="381"/>
      <c r="BF28" s="381"/>
      <c r="BG28" s="381"/>
      <c r="BH28" s="381"/>
      <c r="BI28" s="381"/>
      <c r="BJ28" s="381"/>
      <c r="BK28" s="381"/>
    </row>
    <row r="29" spans="1:63" ht="15.75" customHeight="1">
      <c r="A29" s="80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385" t="s">
        <v>203</v>
      </c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7"/>
      <c r="AC29" s="371"/>
      <c r="AD29" s="371"/>
      <c r="AE29" s="371"/>
      <c r="AF29" s="372"/>
      <c r="AG29" s="372"/>
      <c r="AH29" s="377"/>
      <c r="AI29" s="378"/>
      <c r="AJ29" s="377"/>
      <c r="AK29" s="378"/>
      <c r="AL29" s="372"/>
      <c r="AM29" s="372"/>
      <c r="AN29" s="377"/>
      <c r="AO29" s="378"/>
      <c r="AP29" s="377"/>
      <c r="AQ29" s="378"/>
      <c r="AS29" s="379"/>
      <c r="AT29" s="382"/>
      <c r="AU29" s="379"/>
      <c r="AV29" s="380"/>
      <c r="AW29" s="87"/>
      <c r="AY29" s="379"/>
      <c r="AZ29" s="380"/>
      <c r="BA29" s="381"/>
      <c r="BB29" s="381"/>
      <c r="BC29" s="381"/>
      <c r="BD29" s="381"/>
      <c r="BE29" s="381"/>
      <c r="BF29" s="381"/>
      <c r="BG29" s="381"/>
      <c r="BH29" s="381"/>
      <c r="BI29" s="381"/>
      <c r="BJ29" s="381"/>
      <c r="BK29" s="381"/>
    </row>
    <row r="30" spans="1:63" ht="15.75" customHeight="1">
      <c r="A30" s="80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398" t="s">
        <v>204</v>
      </c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400"/>
      <c r="AC30" s="371" t="s">
        <v>205</v>
      </c>
      <c r="AD30" s="371"/>
      <c r="AE30" s="371"/>
      <c r="AF30" s="372"/>
      <c r="AG30" s="372"/>
      <c r="AH30" s="373">
        <f t="shared" ref="AH30" si="16">IF(AF30="",0,VLOOKUP(AF30,$S$62:$V$74,3,FALSE))</f>
        <v>0</v>
      </c>
      <c r="AI30" s="374"/>
      <c r="AJ30" s="373">
        <f t="shared" ref="AJ30" si="17">IF(AF30="",0,ROUND(AH30*(AG30/1000),3))</f>
        <v>0</v>
      </c>
      <c r="AK30" s="374"/>
      <c r="AL30" s="372"/>
      <c r="AM30" s="372"/>
      <c r="AN30" s="373">
        <f t="shared" ref="AN30" si="18">IF(AL30="",0,VLOOKUP(AL30,$S$62:$V$74,3,FALSE))</f>
        <v>0</v>
      </c>
      <c r="AO30" s="374"/>
      <c r="AP30" s="373">
        <f t="shared" ref="AP30" si="19">IF(AL30="",0,ROUND(AN30*(AM30/1000),3))</f>
        <v>0</v>
      </c>
      <c r="AQ30" s="374"/>
      <c r="AS30" s="379" t="s">
        <v>131</v>
      </c>
      <c r="AT30" s="382" t="str">
        <f t="shared" ref="AT30" si="20">IF(AF30="","",AJ30+AP30)</f>
        <v/>
      </c>
      <c r="AU30" s="379" t="s">
        <v>206</v>
      </c>
      <c r="AV30" s="380" t="str">
        <f>IF(AF30="","",$I$39*H58*AT30)</f>
        <v/>
      </c>
      <c r="AW30" s="124"/>
      <c r="AY30" s="379" t="s">
        <v>207</v>
      </c>
      <c r="AZ30" s="380" t="str">
        <f t="shared" ref="AZ30" si="21">IF(AF30="","",$W$32+AV30)</f>
        <v/>
      </c>
      <c r="BA30" s="381" t="str">
        <f>IF(AZ30="","",IF($C$39="単相2線式100V",IF(AZ30&gt;2,"簡易計算の結果、逆潮流による電圧上昇値が標準電圧の2％を超えています。","簡易計算の結果、逆潮流による電圧上昇値が標準電圧の2％以内となります。"),IF($C$39="単相3線式100/200V",IF(AZ30&gt;2,"簡易計算の結果、逆潮流による電圧上昇値が標準電圧の2％を超えています。","簡易計算の結果、逆潮流による電圧上昇値が標準電圧の2％以内となります。"),IF($C$39="単相2線式200V",IF(AZ30&gt;4,"簡易計算の結果、逆潮流による電圧上昇値が標準電圧の2％を超えています。","簡易計算の結果、逆潮流による電圧上昇値が標準電圧の2％以内となります。"),IF($C$39="三相3線式200V",IF(AZ30&gt;4,"簡易計算の結果、逆潮流による電圧上昇値が標準電圧の2％を超えています。","簡易計算の結果、逆潮流による電圧上昇値が標準電圧の2％以内となります。"))))))</f>
        <v/>
      </c>
      <c r="BB30" s="381"/>
      <c r="BC30" s="381"/>
      <c r="BD30" s="381"/>
      <c r="BE30" s="381"/>
      <c r="BF30" s="381"/>
      <c r="BG30" s="381"/>
      <c r="BH30" s="381"/>
      <c r="BI30" s="381"/>
      <c r="BJ30" s="381"/>
      <c r="BK30" s="381"/>
    </row>
    <row r="31" spans="1:63" s="128" customFormat="1" ht="15.75" customHeight="1" thickBot="1">
      <c r="A31" s="80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238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7"/>
      <c r="AB31" s="74"/>
      <c r="AC31" s="371"/>
      <c r="AD31" s="371"/>
      <c r="AE31" s="371"/>
      <c r="AF31" s="372"/>
      <c r="AG31" s="372"/>
      <c r="AH31" s="375"/>
      <c r="AI31" s="376"/>
      <c r="AJ31" s="375"/>
      <c r="AK31" s="376"/>
      <c r="AL31" s="372"/>
      <c r="AM31" s="372"/>
      <c r="AN31" s="375"/>
      <c r="AO31" s="376"/>
      <c r="AP31" s="375"/>
      <c r="AQ31" s="376"/>
      <c r="AR31" s="74"/>
      <c r="AS31" s="379"/>
      <c r="AT31" s="382"/>
      <c r="AU31" s="379"/>
      <c r="AV31" s="380"/>
      <c r="AW31" s="87"/>
      <c r="AX31" s="74"/>
      <c r="AY31" s="379"/>
      <c r="AZ31" s="380"/>
      <c r="BA31" s="381"/>
      <c r="BB31" s="381"/>
      <c r="BC31" s="381"/>
      <c r="BD31" s="381"/>
      <c r="BE31" s="381"/>
      <c r="BF31" s="381"/>
      <c r="BG31" s="381"/>
      <c r="BH31" s="381"/>
      <c r="BI31" s="381"/>
      <c r="BJ31" s="381"/>
      <c r="BK31" s="381"/>
    </row>
    <row r="32" spans="1:63" s="128" customFormat="1" ht="15.75" customHeight="1" thickTop="1">
      <c r="A32" s="80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84"/>
      <c r="Q32" s="73"/>
      <c r="R32" s="388" t="s">
        <v>208</v>
      </c>
      <c r="S32" s="389"/>
      <c r="T32" s="389"/>
      <c r="U32" s="389"/>
      <c r="V32" s="390"/>
      <c r="W32" s="394" t="str">
        <f>IF(U15="","",$I$39*H92*W24)</f>
        <v/>
      </c>
      <c r="X32" s="395"/>
      <c r="Y32" s="76"/>
      <c r="Z32" s="76"/>
      <c r="AA32" s="87"/>
      <c r="AC32" s="371"/>
      <c r="AD32" s="371"/>
      <c r="AE32" s="371"/>
      <c r="AF32" s="372"/>
      <c r="AG32" s="372"/>
      <c r="AH32" s="377"/>
      <c r="AI32" s="378"/>
      <c r="AJ32" s="377"/>
      <c r="AK32" s="378"/>
      <c r="AL32" s="372"/>
      <c r="AM32" s="372"/>
      <c r="AN32" s="377"/>
      <c r="AO32" s="378"/>
      <c r="AP32" s="377"/>
      <c r="AQ32" s="378"/>
      <c r="AR32" s="74"/>
      <c r="AS32" s="379"/>
      <c r="AT32" s="382"/>
      <c r="AU32" s="379"/>
      <c r="AV32" s="380"/>
      <c r="AW32" s="87"/>
      <c r="AX32" s="74"/>
      <c r="AY32" s="379"/>
      <c r="AZ32" s="380"/>
      <c r="BA32" s="381"/>
      <c r="BB32" s="381"/>
      <c r="BC32" s="381"/>
      <c r="BD32" s="381"/>
      <c r="BE32" s="381"/>
      <c r="BF32" s="381"/>
      <c r="BG32" s="381"/>
      <c r="BH32" s="381"/>
      <c r="BI32" s="381"/>
      <c r="BJ32" s="381"/>
      <c r="BK32" s="381"/>
    </row>
    <row r="33" spans="1:63" s="128" customFormat="1" ht="15.75" customHeight="1" thickBot="1">
      <c r="A33" s="122" t="s">
        <v>74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84"/>
      <c r="Q33" s="73"/>
      <c r="R33" s="391"/>
      <c r="S33" s="392"/>
      <c r="T33" s="392"/>
      <c r="U33" s="392"/>
      <c r="V33" s="393"/>
      <c r="W33" s="396"/>
      <c r="X33" s="397"/>
      <c r="Y33" s="129" t="s">
        <v>149</v>
      </c>
      <c r="Z33" s="129"/>
      <c r="AA33" s="130"/>
      <c r="AC33" s="371" t="s">
        <v>209</v>
      </c>
      <c r="AD33" s="371"/>
      <c r="AE33" s="371"/>
      <c r="AF33" s="372"/>
      <c r="AG33" s="372"/>
      <c r="AH33" s="373">
        <f t="shared" ref="AH33" si="22">IF(AF33="",0,VLOOKUP(AF33,$S$62:$V$74,3,FALSE))</f>
        <v>0</v>
      </c>
      <c r="AI33" s="374"/>
      <c r="AJ33" s="373">
        <f t="shared" ref="AJ33" si="23">IF(AF33="",0,ROUND(AH33*(AG33/1000),3))</f>
        <v>0</v>
      </c>
      <c r="AK33" s="374"/>
      <c r="AL33" s="372"/>
      <c r="AM33" s="372"/>
      <c r="AN33" s="373">
        <f t="shared" ref="AN33" si="24">IF(AL33="",0,VLOOKUP(AL33,$S$62:$V$74,3,FALSE))</f>
        <v>0</v>
      </c>
      <c r="AO33" s="374"/>
      <c r="AP33" s="373">
        <f t="shared" ref="AP33" si="25">IF(AL33="",0,ROUND(AN33*(AM33/1000),3))</f>
        <v>0</v>
      </c>
      <c r="AQ33" s="374"/>
      <c r="AR33" s="74"/>
      <c r="AS33" s="379" t="s">
        <v>132</v>
      </c>
      <c r="AT33" s="382" t="str">
        <f t="shared" ref="AT33" si="26">IF(AF33="","",AJ33+AP33)</f>
        <v/>
      </c>
      <c r="AU33" s="379" t="s">
        <v>210</v>
      </c>
      <c r="AV33" s="380" t="str">
        <f>IF(AF33="","",$I$39*H60*AT33)</f>
        <v/>
      </c>
      <c r="AW33" s="87"/>
      <c r="AX33" s="74"/>
      <c r="AY33" s="379" t="s">
        <v>211</v>
      </c>
      <c r="AZ33" s="380" t="str">
        <f t="shared" ref="AZ33" si="27">IF(AF33="","",$W$32+AV33)</f>
        <v/>
      </c>
      <c r="BA33" s="381" t="str">
        <f>IF(AZ33="","",IF($C$39="単相2線式100V",IF(AZ33&gt;2,"簡易計算の結果、逆潮流による電圧上昇値が標準電圧の2％を超えています。","簡易計算の結果、逆潮流による電圧上昇値が標準電圧の2％以内となります。"),IF($C$39="単相3線式100/200V",IF(AZ33&gt;2,"簡易計算の結果、逆潮流による電圧上昇値が標準電圧の2％を超えています。","簡易計算の結果、逆潮流による電圧上昇値が標準電圧の2％以内となります。"),IF($C$39="単相2線式200V",IF(AZ33&gt;4,"簡易計算の結果、逆潮流による電圧上昇値が標準電圧の2％を超えています。","簡易計算の結果、逆潮流による電圧上昇値が標準電圧の2％以内となります。"),IF($C$39="三相3線式200V",IF(AZ33&gt;4,"簡易計算の結果、逆潮流による電圧上昇値が標準電圧の2％を超えています。","簡易計算の結果、逆潮流による電圧上昇値が標準電圧の2％以内となります。"))))))</f>
        <v/>
      </c>
      <c r="BB33" s="381"/>
      <c r="BC33" s="381"/>
      <c r="BD33" s="381"/>
      <c r="BE33" s="381"/>
      <c r="BF33" s="381"/>
      <c r="BG33" s="381"/>
      <c r="BH33" s="381"/>
      <c r="BI33" s="381"/>
      <c r="BJ33" s="381"/>
      <c r="BK33" s="381"/>
    </row>
    <row r="34" spans="1:63" s="128" customFormat="1" ht="15.75" customHeight="1" thickTop="1">
      <c r="A34" s="122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84"/>
      <c r="Q34" s="73"/>
      <c r="R34" s="73"/>
      <c r="S34" s="73"/>
      <c r="T34" s="73"/>
      <c r="U34" s="73"/>
      <c r="V34" s="73"/>
      <c r="W34" s="73"/>
      <c r="X34" s="73"/>
      <c r="Y34" s="129"/>
      <c r="Z34" s="129"/>
      <c r="AA34" s="130"/>
      <c r="AC34" s="371"/>
      <c r="AD34" s="371"/>
      <c r="AE34" s="371"/>
      <c r="AF34" s="372"/>
      <c r="AG34" s="372"/>
      <c r="AH34" s="375"/>
      <c r="AI34" s="376"/>
      <c r="AJ34" s="375"/>
      <c r="AK34" s="376"/>
      <c r="AL34" s="372"/>
      <c r="AM34" s="372"/>
      <c r="AN34" s="375"/>
      <c r="AO34" s="376"/>
      <c r="AP34" s="375"/>
      <c r="AQ34" s="376"/>
      <c r="AR34" s="74"/>
      <c r="AS34" s="379"/>
      <c r="AT34" s="382"/>
      <c r="AU34" s="379"/>
      <c r="AV34" s="380"/>
      <c r="AW34" s="87"/>
      <c r="AX34" s="74"/>
      <c r="AY34" s="379"/>
      <c r="AZ34" s="380"/>
      <c r="BA34" s="381"/>
      <c r="BB34" s="381"/>
      <c r="BC34" s="381"/>
      <c r="BD34" s="381"/>
      <c r="BE34" s="381"/>
      <c r="BF34" s="381"/>
      <c r="BG34" s="381"/>
      <c r="BH34" s="381"/>
      <c r="BI34" s="381"/>
      <c r="BJ34" s="381"/>
      <c r="BK34" s="381"/>
    </row>
    <row r="35" spans="1:63" s="128" customFormat="1" ht="15.75" customHeight="1">
      <c r="A35" s="131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84"/>
      <c r="Q35" s="73"/>
      <c r="R35" s="73"/>
      <c r="S35" s="73"/>
      <c r="T35" s="73"/>
      <c r="U35" s="73"/>
      <c r="V35" s="73"/>
      <c r="W35" s="73"/>
      <c r="X35" s="73"/>
      <c r="Y35" s="76"/>
      <c r="Z35" s="76"/>
      <c r="AA35" s="87"/>
      <c r="AC35" s="371"/>
      <c r="AD35" s="371"/>
      <c r="AE35" s="371"/>
      <c r="AF35" s="372"/>
      <c r="AG35" s="372"/>
      <c r="AH35" s="377"/>
      <c r="AI35" s="378"/>
      <c r="AJ35" s="377"/>
      <c r="AK35" s="378"/>
      <c r="AL35" s="372"/>
      <c r="AM35" s="372"/>
      <c r="AN35" s="377"/>
      <c r="AO35" s="378"/>
      <c r="AP35" s="377"/>
      <c r="AQ35" s="378"/>
      <c r="AR35" s="74"/>
      <c r="AS35" s="379"/>
      <c r="AT35" s="382"/>
      <c r="AU35" s="379"/>
      <c r="AV35" s="380"/>
      <c r="AW35" s="87"/>
      <c r="AX35" s="74"/>
      <c r="AY35" s="379"/>
      <c r="AZ35" s="380"/>
      <c r="BA35" s="381"/>
      <c r="BB35" s="381"/>
      <c r="BC35" s="381"/>
      <c r="BD35" s="381"/>
      <c r="BE35" s="381"/>
      <c r="BF35" s="381"/>
      <c r="BG35" s="381"/>
      <c r="BH35" s="381"/>
      <c r="BI35" s="381"/>
      <c r="BJ35" s="381"/>
      <c r="BK35" s="381"/>
    </row>
    <row r="36" spans="1:63" s="128" customFormat="1" ht="15.75" customHeight="1">
      <c r="A36" s="80" t="s">
        <v>75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84"/>
      <c r="Q36" s="73"/>
      <c r="R36" s="76"/>
      <c r="S36" s="76"/>
      <c r="T36" s="76"/>
      <c r="U36" s="76"/>
      <c r="V36" s="76"/>
      <c r="W36" s="76"/>
      <c r="X36" s="76"/>
      <c r="Y36" s="76"/>
      <c r="Z36" s="76"/>
      <c r="AA36" s="87"/>
      <c r="AC36" s="371" t="s">
        <v>212</v>
      </c>
      <c r="AD36" s="371"/>
      <c r="AE36" s="371"/>
      <c r="AF36" s="372"/>
      <c r="AG36" s="372"/>
      <c r="AH36" s="373">
        <f t="shared" ref="AH36" si="28">IF(AF36="",0,VLOOKUP(AF36,$S$62:$V$74,3,FALSE))</f>
        <v>0</v>
      </c>
      <c r="AI36" s="374"/>
      <c r="AJ36" s="373">
        <f t="shared" ref="AJ36" si="29">IF(AF36="",0,ROUND(AH36*(AG36/1000),3))</f>
        <v>0</v>
      </c>
      <c r="AK36" s="374"/>
      <c r="AL36" s="372"/>
      <c r="AM36" s="372"/>
      <c r="AN36" s="373">
        <f t="shared" ref="AN36" si="30">IF(AL36="",0,VLOOKUP(AL36,$S$62:$V$74,3,FALSE))</f>
        <v>0</v>
      </c>
      <c r="AO36" s="374"/>
      <c r="AP36" s="373">
        <f t="shared" ref="AP36" si="31">IF(AL36="",0,ROUND(AN36*(AM36/1000),3))</f>
        <v>0</v>
      </c>
      <c r="AQ36" s="374"/>
      <c r="AR36" s="74"/>
      <c r="AS36" s="379" t="s">
        <v>133</v>
      </c>
      <c r="AT36" s="382" t="str">
        <f t="shared" ref="AT36" si="32">IF(AF36="","",AJ36+AP36)</f>
        <v/>
      </c>
      <c r="AU36" s="379" t="s">
        <v>213</v>
      </c>
      <c r="AV36" s="380" t="str">
        <f>IF(AF36="","",$I$39*H62*AT36)</f>
        <v/>
      </c>
      <c r="AW36" s="87"/>
      <c r="AX36" s="74"/>
      <c r="AY36" s="379" t="s">
        <v>214</v>
      </c>
      <c r="AZ36" s="380" t="str">
        <f t="shared" ref="AZ36" si="33">IF(AF36="","",$W$32+AV36)</f>
        <v/>
      </c>
      <c r="BA36" s="381" t="str">
        <f>IF(AZ36="","",IF($C$39="単相2線式100V",IF(AZ36&gt;2,"簡易計算の結果、逆潮流による電圧上昇値が標準電圧の2％を超えています。","簡易計算の結果、逆潮流による電圧上昇値が標準電圧の2％以内となります。"),IF($C$39="単相3線式100/200V",IF(AZ36&gt;2,"簡易計算の結果、逆潮流による電圧上昇値が標準電圧の2％を超えています。","簡易計算の結果、逆潮流による電圧上昇値が標準電圧の2％以内となります。"),IF($C$39="単相2線式200V",IF(AZ36&gt;4,"簡易計算の結果、逆潮流による電圧上昇値が標準電圧の2％を超えています。","簡易計算の結果、逆潮流による電圧上昇値が標準電圧の2％以内となります。"),IF($C$39="三相3線式200V",IF(AZ36&gt;4,"簡易計算の結果、逆潮流による電圧上昇値が標準電圧の2％を超えています。","簡易計算の結果、逆潮流による電圧上昇値が標準電圧の2％以内となります。"))))))</f>
        <v/>
      </c>
      <c r="BB36" s="381"/>
      <c r="BC36" s="381"/>
      <c r="BD36" s="381"/>
      <c r="BE36" s="381"/>
      <c r="BF36" s="381"/>
      <c r="BG36" s="381"/>
      <c r="BH36" s="381"/>
      <c r="BI36" s="381"/>
      <c r="BJ36" s="381"/>
      <c r="BK36" s="381"/>
    </row>
    <row r="37" spans="1:63" s="128" customFormat="1" ht="15.75" customHeight="1">
      <c r="A37" s="80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84"/>
      <c r="Q37" s="73"/>
      <c r="R37" s="73"/>
      <c r="S37" s="73"/>
      <c r="T37" s="73"/>
      <c r="U37" s="73"/>
      <c r="V37" s="73"/>
      <c r="W37" s="73"/>
      <c r="X37" s="76"/>
      <c r="Y37" s="76"/>
      <c r="Z37" s="76"/>
      <c r="AA37" s="87"/>
      <c r="AC37" s="371"/>
      <c r="AD37" s="371"/>
      <c r="AE37" s="371"/>
      <c r="AF37" s="372"/>
      <c r="AG37" s="372"/>
      <c r="AH37" s="375"/>
      <c r="AI37" s="376"/>
      <c r="AJ37" s="375"/>
      <c r="AK37" s="376"/>
      <c r="AL37" s="372"/>
      <c r="AM37" s="372"/>
      <c r="AN37" s="375"/>
      <c r="AO37" s="376"/>
      <c r="AP37" s="375"/>
      <c r="AQ37" s="376"/>
      <c r="AS37" s="379"/>
      <c r="AT37" s="382"/>
      <c r="AU37" s="379"/>
      <c r="AV37" s="380"/>
      <c r="AW37" s="130"/>
      <c r="AY37" s="379"/>
      <c r="AZ37" s="380"/>
      <c r="BA37" s="381"/>
      <c r="BB37" s="381"/>
      <c r="BC37" s="381"/>
      <c r="BD37" s="381"/>
      <c r="BE37" s="381"/>
      <c r="BF37" s="381"/>
      <c r="BG37" s="381"/>
      <c r="BH37" s="381"/>
      <c r="BI37" s="381"/>
      <c r="BJ37" s="381"/>
      <c r="BK37" s="381"/>
    </row>
    <row r="38" spans="1:63" s="128" customFormat="1" ht="15.75" customHeight="1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84"/>
      <c r="Q38" s="73"/>
      <c r="R38" s="73"/>
      <c r="S38" s="73"/>
      <c r="T38" s="73"/>
      <c r="U38" s="73"/>
      <c r="V38" s="73"/>
      <c r="W38" s="73"/>
      <c r="X38" s="76"/>
      <c r="Y38" s="76"/>
      <c r="Z38" s="76"/>
      <c r="AA38" s="87"/>
      <c r="AC38" s="371"/>
      <c r="AD38" s="371"/>
      <c r="AE38" s="371"/>
      <c r="AF38" s="372"/>
      <c r="AG38" s="372"/>
      <c r="AH38" s="377"/>
      <c r="AI38" s="378"/>
      <c r="AJ38" s="377"/>
      <c r="AK38" s="378"/>
      <c r="AL38" s="372"/>
      <c r="AM38" s="372"/>
      <c r="AN38" s="377"/>
      <c r="AO38" s="378"/>
      <c r="AP38" s="377"/>
      <c r="AQ38" s="378"/>
      <c r="AS38" s="379"/>
      <c r="AT38" s="382"/>
      <c r="AU38" s="379"/>
      <c r="AV38" s="380"/>
      <c r="AW38" s="130"/>
      <c r="AY38" s="379"/>
      <c r="AZ38" s="380"/>
      <c r="BA38" s="381"/>
      <c r="BB38" s="381"/>
      <c r="BC38" s="381"/>
      <c r="BD38" s="381"/>
      <c r="BE38" s="381"/>
      <c r="BF38" s="381"/>
      <c r="BG38" s="381"/>
      <c r="BH38" s="381"/>
      <c r="BI38" s="381"/>
      <c r="BJ38" s="381"/>
      <c r="BK38" s="381"/>
    </row>
    <row r="39" spans="1:63" s="128" customFormat="1" ht="15.75" customHeight="1" thickBot="1">
      <c r="A39" s="76"/>
      <c r="B39" s="401" t="s">
        <v>13</v>
      </c>
      <c r="C39" s="402"/>
      <c r="D39" s="402"/>
      <c r="E39" s="402"/>
      <c r="F39" s="402"/>
      <c r="G39" s="402"/>
      <c r="H39" s="403" t="s">
        <v>34</v>
      </c>
      <c r="I39" s="404">
        <f>IF(C39=$B$149,2,IF(C39=$B$150,1,IF(C39=$B$151,2,IF(C39=$B$152,SQRT(3),0))))</f>
        <v>0</v>
      </c>
      <c r="J39" s="403" t="s">
        <v>14</v>
      </c>
      <c r="K39" s="76"/>
      <c r="L39" s="406" t="s">
        <v>156</v>
      </c>
      <c r="M39" s="407"/>
      <c r="N39" s="132" t="s">
        <v>157</v>
      </c>
      <c r="O39" s="76"/>
      <c r="P39" s="84"/>
      <c r="Q39" s="73"/>
      <c r="R39" s="73"/>
      <c r="S39" s="73"/>
      <c r="T39" s="73"/>
      <c r="U39" s="73"/>
      <c r="V39" s="73"/>
      <c r="W39" s="73"/>
      <c r="X39" s="76"/>
      <c r="Y39" s="76"/>
      <c r="Z39" s="76"/>
      <c r="AA39" s="87"/>
      <c r="AC39" s="371" t="s">
        <v>215</v>
      </c>
      <c r="AD39" s="371"/>
      <c r="AE39" s="371"/>
      <c r="AF39" s="372"/>
      <c r="AG39" s="372"/>
      <c r="AH39" s="373">
        <f t="shared" ref="AH39" si="34">IF(AF39="",0,VLOOKUP(AF39,$S$62:$V$74,3,FALSE))</f>
        <v>0</v>
      </c>
      <c r="AI39" s="374"/>
      <c r="AJ39" s="373">
        <f t="shared" ref="AJ39" si="35">IF(AF39="",0,ROUND(AH39*(AG39/1000),3))</f>
        <v>0</v>
      </c>
      <c r="AK39" s="374"/>
      <c r="AL39" s="372"/>
      <c r="AM39" s="372"/>
      <c r="AN39" s="373">
        <f t="shared" ref="AN39" si="36">IF(AL39="",0,VLOOKUP(AL39,$S$62:$V$74,3,FALSE))</f>
        <v>0</v>
      </c>
      <c r="AO39" s="374"/>
      <c r="AP39" s="373">
        <f t="shared" ref="AP39" si="37">IF(AL39="",0,ROUND(AN39*(AM39/1000),3))</f>
        <v>0</v>
      </c>
      <c r="AQ39" s="374"/>
      <c r="AS39" s="379" t="s">
        <v>134</v>
      </c>
      <c r="AT39" s="382" t="str">
        <f t="shared" ref="AT39" si="38">IF(AF39="","",AJ39+AP39)</f>
        <v/>
      </c>
      <c r="AU39" s="379" t="s">
        <v>216</v>
      </c>
      <c r="AV39" s="380" t="str">
        <f>IF(AF39="","",$I$39*H64*AT39)</f>
        <v/>
      </c>
      <c r="AW39" s="87"/>
      <c r="AY39" s="379" t="s">
        <v>217</v>
      </c>
      <c r="AZ39" s="380" t="str">
        <f t="shared" ref="AZ39" si="39">IF(AF39="","",$W$32+AV39)</f>
        <v/>
      </c>
      <c r="BA39" s="381" t="str">
        <f>IF(AZ39="","",IF($C$39="単相2線式100V",IF(AZ39&gt;2,"簡易計算の結果、逆潮流による電圧上昇値が標準電圧の2％を超えています。","簡易計算の結果、逆潮流による電圧上昇値が標準電圧の2％以内となります。"),IF($C$39="単相3線式100/200V",IF(AZ39&gt;2,"簡易計算の結果、逆潮流による電圧上昇値が標準電圧の2％を超えています。","簡易計算の結果、逆潮流による電圧上昇値が標準電圧の2％以内となります。"),IF($C$39="単相2線式200V",IF(AZ39&gt;4,"簡易計算の結果、逆潮流による電圧上昇値が標準電圧の2％を超えています。","簡易計算の結果、逆潮流による電圧上昇値が標準電圧の2％以内となります。"),IF($C$39="三相3線式200V",IF(AZ39&gt;4,"簡易計算の結果、逆潮流による電圧上昇値が標準電圧の2％を超えています。","簡易計算の結果、逆潮流による電圧上昇値が標準電圧の2％以内となります。"))))))</f>
        <v/>
      </c>
      <c r="BB39" s="381"/>
      <c r="BC39" s="381"/>
      <c r="BD39" s="381"/>
      <c r="BE39" s="381"/>
      <c r="BF39" s="381"/>
      <c r="BG39" s="381"/>
      <c r="BH39" s="381"/>
      <c r="BI39" s="381"/>
      <c r="BJ39" s="381"/>
      <c r="BK39" s="381"/>
    </row>
    <row r="40" spans="1:63" s="128" customFormat="1" ht="15.75" customHeight="1" thickTop="1">
      <c r="A40" s="76"/>
      <c r="B40" s="401"/>
      <c r="C40" s="402"/>
      <c r="D40" s="402"/>
      <c r="E40" s="402"/>
      <c r="F40" s="402"/>
      <c r="G40" s="402"/>
      <c r="H40" s="403"/>
      <c r="I40" s="405"/>
      <c r="J40" s="403"/>
      <c r="K40" s="76"/>
      <c r="L40" s="408" t="s">
        <v>31</v>
      </c>
      <c r="M40" s="409"/>
      <c r="N40" s="133">
        <v>2</v>
      </c>
      <c r="O40" s="76"/>
      <c r="P40" s="84"/>
      <c r="Q40" s="73"/>
      <c r="R40" s="73"/>
      <c r="S40" s="73"/>
      <c r="T40" s="73"/>
      <c r="U40" s="73"/>
      <c r="V40" s="73"/>
      <c r="W40" s="73"/>
      <c r="X40" s="76"/>
      <c r="Y40" s="76"/>
      <c r="Z40" s="76"/>
      <c r="AA40" s="87"/>
      <c r="AC40" s="371"/>
      <c r="AD40" s="371"/>
      <c r="AE40" s="371"/>
      <c r="AF40" s="372"/>
      <c r="AG40" s="372"/>
      <c r="AH40" s="375"/>
      <c r="AI40" s="376"/>
      <c r="AJ40" s="375"/>
      <c r="AK40" s="376"/>
      <c r="AL40" s="372"/>
      <c r="AM40" s="372"/>
      <c r="AN40" s="375"/>
      <c r="AO40" s="376"/>
      <c r="AP40" s="375"/>
      <c r="AQ40" s="376"/>
      <c r="AS40" s="379"/>
      <c r="AT40" s="382"/>
      <c r="AU40" s="379"/>
      <c r="AV40" s="380"/>
      <c r="AW40" s="87"/>
      <c r="AY40" s="379"/>
      <c r="AZ40" s="380"/>
      <c r="BA40" s="381"/>
      <c r="BB40" s="381"/>
      <c r="BC40" s="381"/>
      <c r="BD40" s="381"/>
      <c r="BE40" s="381"/>
      <c r="BF40" s="381"/>
      <c r="BG40" s="381"/>
      <c r="BH40" s="381"/>
      <c r="BI40" s="381"/>
      <c r="BJ40" s="381"/>
      <c r="BK40" s="381"/>
    </row>
    <row r="41" spans="1:63" s="128" customFormat="1" ht="15.75" customHeight="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410" t="s">
        <v>32</v>
      </c>
      <c r="M41" s="411"/>
      <c r="N41" s="134">
        <v>2</v>
      </c>
      <c r="O41" s="76"/>
      <c r="P41" s="84"/>
      <c r="Q41" s="73"/>
      <c r="R41" s="73"/>
      <c r="S41" s="73"/>
      <c r="T41" s="73"/>
      <c r="U41" s="73"/>
      <c r="V41" s="73"/>
      <c r="W41" s="73"/>
      <c r="X41" s="76"/>
      <c r="Y41" s="76"/>
      <c r="Z41" s="76"/>
      <c r="AA41" s="87"/>
      <c r="AC41" s="371"/>
      <c r="AD41" s="371"/>
      <c r="AE41" s="371"/>
      <c r="AF41" s="372"/>
      <c r="AG41" s="372"/>
      <c r="AH41" s="377"/>
      <c r="AI41" s="378"/>
      <c r="AJ41" s="377"/>
      <c r="AK41" s="378"/>
      <c r="AL41" s="372"/>
      <c r="AM41" s="372"/>
      <c r="AN41" s="377"/>
      <c r="AO41" s="378"/>
      <c r="AP41" s="377"/>
      <c r="AQ41" s="378"/>
      <c r="AS41" s="379"/>
      <c r="AT41" s="382"/>
      <c r="AU41" s="379"/>
      <c r="AV41" s="380"/>
      <c r="AW41" s="87"/>
      <c r="AY41" s="379"/>
      <c r="AZ41" s="380"/>
      <c r="BA41" s="381"/>
      <c r="BB41" s="381"/>
      <c r="BC41" s="381"/>
      <c r="BD41" s="381"/>
      <c r="BE41" s="381"/>
      <c r="BF41" s="381"/>
      <c r="BG41" s="381"/>
      <c r="BH41" s="381"/>
      <c r="BI41" s="381"/>
      <c r="BJ41" s="381"/>
      <c r="BK41" s="381"/>
    </row>
    <row r="42" spans="1:63" s="128" customFormat="1" ht="15.75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410" t="s">
        <v>33</v>
      </c>
      <c r="M42" s="411"/>
      <c r="N42" s="134">
        <v>1</v>
      </c>
      <c r="O42" s="73" t="s">
        <v>218</v>
      </c>
      <c r="P42" s="84"/>
      <c r="Q42" s="73"/>
      <c r="R42" s="73"/>
      <c r="S42" s="73"/>
      <c r="T42" s="73"/>
      <c r="U42" s="73"/>
      <c r="V42" s="73"/>
      <c r="W42" s="73"/>
      <c r="X42" s="76"/>
      <c r="Y42" s="76"/>
      <c r="Z42" s="76"/>
      <c r="AA42" s="87"/>
      <c r="AC42" s="371" t="s">
        <v>219</v>
      </c>
      <c r="AD42" s="371"/>
      <c r="AE42" s="371"/>
      <c r="AF42" s="372"/>
      <c r="AG42" s="412"/>
      <c r="AH42" s="373">
        <f t="shared" ref="AH42" si="40">IF(AF42="",0,VLOOKUP(AF42,$S$62:$V$74,3,FALSE))</f>
        <v>0</v>
      </c>
      <c r="AI42" s="374"/>
      <c r="AJ42" s="373">
        <f t="shared" ref="AJ42" si="41">IF(AF42="",0,ROUND(AH42*(AG42/1000),3))</f>
        <v>0</v>
      </c>
      <c r="AK42" s="374"/>
      <c r="AL42" s="372"/>
      <c r="AM42" s="372"/>
      <c r="AN42" s="373">
        <f t="shared" ref="AN42" si="42">IF(AL42="",0,VLOOKUP(AL42,$S$62:$V$74,3,FALSE))</f>
        <v>0</v>
      </c>
      <c r="AO42" s="374"/>
      <c r="AP42" s="373">
        <f t="shared" ref="AP42" si="43">IF(AL42="",0,ROUND(AN42*(AM42/1000),3))</f>
        <v>0</v>
      </c>
      <c r="AQ42" s="374"/>
      <c r="AS42" s="379" t="s">
        <v>135</v>
      </c>
      <c r="AT42" s="382" t="str">
        <f t="shared" ref="AT42" si="44">IF(AF42="","",AJ42+AP42)</f>
        <v/>
      </c>
      <c r="AU42" s="379" t="s">
        <v>220</v>
      </c>
      <c r="AV42" s="380" t="str">
        <f>IF(AF42="","",$I$39*H66*AT42)</f>
        <v/>
      </c>
      <c r="AW42" s="87"/>
      <c r="AY42" s="379" t="s">
        <v>221</v>
      </c>
      <c r="AZ42" s="380" t="str">
        <f t="shared" ref="AZ42" si="45">IF(AF42="","",$W$32+AV42)</f>
        <v/>
      </c>
      <c r="BA42" s="381" t="str">
        <f>IF(AZ42="","",IF($C$39="単相2線式100V",IF(AZ42&gt;2,"簡易計算の結果、逆潮流による電圧上昇値が標準電圧の2％を超えています。","簡易計算の結果、逆潮流による電圧上昇値が標準電圧の2％以内となります。"),IF($C$39="単相3線式100/200V",IF(AZ42&gt;2,"簡易計算の結果、逆潮流による電圧上昇値が標準電圧の2％を超えています。","簡易計算の結果、逆潮流による電圧上昇値が標準電圧の2％以内となります。"),IF($C$39="単相2線式200V",IF(AZ42&gt;4,"簡易計算の結果、逆潮流による電圧上昇値が標準電圧の2％を超えています。","簡易計算の結果、逆潮流による電圧上昇値が標準電圧の2％以内となります。"),IF($C$39="三相3線式200V",IF(AZ42&gt;4,"簡易計算の結果、逆潮流による電圧上昇値が標準電圧の2％を超えています。","簡易計算の結果、逆潮流による電圧上昇値が標準電圧の2％以内となります。"))))))</f>
        <v/>
      </c>
      <c r="BB42" s="381"/>
      <c r="BC42" s="381"/>
      <c r="BD42" s="381"/>
      <c r="BE42" s="381"/>
      <c r="BF42" s="381"/>
      <c r="BG42" s="381"/>
      <c r="BH42" s="381"/>
      <c r="BI42" s="381"/>
      <c r="BJ42" s="381"/>
      <c r="BK42" s="381"/>
    </row>
    <row r="43" spans="1:63" s="128" customFormat="1" ht="15.75" customHeight="1">
      <c r="A43" s="76"/>
      <c r="B43" s="76"/>
      <c r="C43" s="73" t="s">
        <v>76</v>
      </c>
      <c r="D43" s="76"/>
      <c r="E43" s="76"/>
      <c r="G43" s="76"/>
      <c r="H43" s="76"/>
      <c r="I43" s="76"/>
      <c r="J43" s="76"/>
      <c r="K43" s="76"/>
      <c r="L43" s="410" t="s">
        <v>160</v>
      </c>
      <c r="M43" s="411"/>
      <c r="N43" s="134" t="s">
        <v>35</v>
      </c>
      <c r="O43" s="76"/>
      <c r="P43" s="84"/>
      <c r="Q43" s="73"/>
      <c r="R43" s="73"/>
      <c r="S43" s="73"/>
      <c r="T43" s="73"/>
      <c r="U43" s="73"/>
      <c r="V43" s="73"/>
      <c r="W43" s="73"/>
      <c r="X43" s="76"/>
      <c r="Y43" s="76"/>
      <c r="Z43" s="76"/>
      <c r="AA43" s="87"/>
      <c r="AC43" s="371"/>
      <c r="AD43" s="371"/>
      <c r="AE43" s="371"/>
      <c r="AF43" s="372"/>
      <c r="AG43" s="413"/>
      <c r="AH43" s="375"/>
      <c r="AI43" s="376"/>
      <c r="AJ43" s="375"/>
      <c r="AK43" s="376"/>
      <c r="AL43" s="372"/>
      <c r="AM43" s="372"/>
      <c r="AN43" s="375"/>
      <c r="AO43" s="376"/>
      <c r="AP43" s="375"/>
      <c r="AQ43" s="376"/>
      <c r="AS43" s="379"/>
      <c r="AT43" s="382"/>
      <c r="AU43" s="379"/>
      <c r="AV43" s="380"/>
      <c r="AW43" s="87"/>
      <c r="AY43" s="379"/>
      <c r="AZ43" s="380"/>
      <c r="BA43" s="381"/>
      <c r="BB43" s="381"/>
      <c r="BC43" s="381"/>
      <c r="BD43" s="381"/>
      <c r="BE43" s="381"/>
      <c r="BF43" s="381"/>
      <c r="BG43" s="381"/>
      <c r="BH43" s="381"/>
      <c r="BI43" s="381"/>
      <c r="BJ43" s="381"/>
      <c r="BK43" s="381"/>
    </row>
    <row r="44" spans="1:63" s="128" customFormat="1" ht="15.75" customHeight="1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35"/>
      <c r="O44" s="116"/>
      <c r="P44" s="84"/>
      <c r="Q44" s="73"/>
      <c r="R44" s="73"/>
      <c r="S44" s="73"/>
      <c r="T44" s="73"/>
      <c r="U44" s="73"/>
      <c r="V44" s="73"/>
      <c r="W44" s="73"/>
      <c r="X44" s="76"/>
      <c r="Y44" s="76"/>
      <c r="Z44" s="76"/>
      <c r="AA44" s="87"/>
      <c r="AC44" s="371"/>
      <c r="AD44" s="371"/>
      <c r="AE44" s="371"/>
      <c r="AF44" s="372"/>
      <c r="AG44" s="414"/>
      <c r="AH44" s="377"/>
      <c r="AI44" s="378"/>
      <c r="AJ44" s="377"/>
      <c r="AK44" s="378"/>
      <c r="AL44" s="372"/>
      <c r="AM44" s="372"/>
      <c r="AN44" s="377"/>
      <c r="AO44" s="378"/>
      <c r="AP44" s="377"/>
      <c r="AQ44" s="378"/>
      <c r="AS44" s="379"/>
      <c r="AT44" s="382"/>
      <c r="AU44" s="379"/>
      <c r="AV44" s="380"/>
      <c r="AW44" s="87"/>
      <c r="AY44" s="379"/>
      <c r="AZ44" s="380"/>
      <c r="BA44" s="381"/>
      <c r="BB44" s="381"/>
      <c r="BC44" s="381"/>
      <c r="BD44" s="381"/>
      <c r="BE44" s="381"/>
      <c r="BF44" s="381"/>
      <c r="BG44" s="381"/>
      <c r="BH44" s="381"/>
      <c r="BI44" s="381"/>
      <c r="BJ44" s="381"/>
      <c r="BK44" s="381"/>
    </row>
    <row r="45" spans="1:63" s="128" customFormat="1" ht="15.7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136"/>
      <c r="O45" s="76"/>
      <c r="P45" s="84"/>
      <c r="Q45" s="73"/>
      <c r="R45" s="73"/>
      <c r="S45" s="73"/>
      <c r="T45" s="73"/>
      <c r="U45" s="73"/>
      <c r="V45" s="73"/>
      <c r="W45" s="73"/>
      <c r="X45" s="76"/>
      <c r="Y45" s="76"/>
      <c r="Z45" s="76"/>
      <c r="AA45" s="87"/>
      <c r="AC45" s="371" t="s">
        <v>222</v>
      </c>
      <c r="AD45" s="371"/>
      <c r="AE45" s="371"/>
      <c r="AF45" s="372"/>
      <c r="AG45" s="412"/>
      <c r="AH45" s="373">
        <f t="shared" ref="AH45" si="46">IF(AF45="",0,VLOOKUP(AF45,$S$62:$V$74,3,FALSE))</f>
        <v>0</v>
      </c>
      <c r="AI45" s="374"/>
      <c r="AJ45" s="373">
        <f t="shared" ref="AJ45" si="47">IF(AF45="",0,ROUND(AH45*(AG45/1000),3))</f>
        <v>0</v>
      </c>
      <c r="AK45" s="374"/>
      <c r="AL45" s="372"/>
      <c r="AM45" s="372"/>
      <c r="AN45" s="373">
        <f t="shared" ref="AN45" si="48">IF(AL45="",0,VLOOKUP(AL45,$S$62:$V$74,3,FALSE))</f>
        <v>0</v>
      </c>
      <c r="AO45" s="374"/>
      <c r="AP45" s="373">
        <f t="shared" ref="AP45" si="49">IF(AL45="",0,ROUND(AN45*(AM45/1000),3))</f>
        <v>0</v>
      </c>
      <c r="AQ45" s="374"/>
      <c r="AS45" s="379" t="s">
        <v>136</v>
      </c>
      <c r="AT45" s="382" t="str">
        <f t="shared" ref="AT45:AT69" si="50">IF(AF45="","",AJ45+AP45)</f>
        <v/>
      </c>
      <c r="AU45" s="379" t="s">
        <v>223</v>
      </c>
      <c r="AV45" s="380" t="str">
        <f>IF(AF45="","",$I$39*H68*AT45)</f>
        <v/>
      </c>
      <c r="AW45" s="87"/>
      <c r="AY45" s="379" t="s">
        <v>224</v>
      </c>
      <c r="AZ45" s="380" t="str">
        <f t="shared" ref="AZ45" si="51">IF(AF45="","",$W$32+AV45)</f>
        <v/>
      </c>
      <c r="BA45" s="381" t="str">
        <f>IF(AZ45="","",IF($C$39="単相2線式100V",IF(AZ45&gt;2,"簡易計算の結果、逆潮流による電圧上昇値が標準電圧の2％を超えています。","簡易計算の結果、逆潮流による電圧上昇値が標準電圧の2％以内となります。"),IF($C$39="単相3線式100/200V",IF(AZ45&gt;2,"簡易計算の結果、逆潮流による電圧上昇値が標準電圧の2％を超えています。","簡易計算の結果、逆潮流による電圧上昇値が標準電圧の2％以内となります。"),IF($C$39="単相2線式200V",IF(AZ45&gt;4,"簡易計算の結果、逆潮流による電圧上昇値が標準電圧の2％を超えています。","簡易計算の結果、逆潮流による電圧上昇値が標準電圧の2％以内となります。"),IF($C$39="三相3線式200V",IF(AZ45&gt;4,"簡易計算の結果、逆潮流による電圧上昇値が標準電圧の2％を超えています。","簡易計算の結果、逆潮流による電圧上昇値が標準電圧の2％以内となります。"))))))</f>
        <v/>
      </c>
      <c r="BB45" s="381"/>
      <c r="BC45" s="381"/>
      <c r="BD45" s="381"/>
      <c r="BE45" s="381"/>
      <c r="BF45" s="381"/>
      <c r="BG45" s="381"/>
      <c r="BH45" s="381"/>
      <c r="BI45" s="381"/>
      <c r="BJ45" s="381"/>
      <c r="BK45" s="381"/>
    </row>
    <row r="46" spans="1:63" s="128" customFormat="1" ht="15.75" customHeight="1">
      <c r="A46" s="80" t="s">
        <v>77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36"/>
      <c r="O46" s="76"/>
      <c r="P46" s="84"/>
      <c r="Q46" s="73"/>
      <c r="R46" s="73"/>
      <c r="S46" s="73"/>
      <c r="T46" s="73"/>
      <c r="U46" s="73"/>
      <c r="V46" s="73"/>
      <c r="W46" s="73"/>
      <c r="X46" s="76"/>
      <c r="Y46" s="76"/>
      <c r="Z46" s="76"/>
      <c r="AA46" s="87"/>
      <c r="AC46" s="371"/>
      <c r="AD46" s="371"/>
      <c r="AE46" s="371"/>
      <c r="AF46" s="372"/>
      <c r="AG46" s="413"/>
      <c r="AH46" s="375"/>
      <c r="AI46" s="376"/>
      <c r="AJ46" s="375"/>
      <c r="AK46" s="376"/>
      <c r="AL46" s="372"/>
      <c r="AM46" s="372"/>
      <c r="AN46" s="375"/>
      <c r="AO46" s="376"/>
      <c r="AP46" s="375"/>
      <c r="AQ46" s="376"/>
      <c r="AS46" s="379"/>
      <c r="AT46" s="382"/>
      <c r="AU46" s="379"/>
      <c r="AV46" s="380"/>
      <c r="AW46" s="87"/>
      <c r="AY46" s="379"/>
      <c r="AZ46" s="380"/>
      <c r="BA46" s="381"/>
      <c r="BB46" s="381"/>
      <c r="BC46" s="381"/>
      <c r="BD46" s="381"/>
      <c r="BE46" s="381"/>
      <c r="BF46" s="381"/>
      <c r="BG46" s="381"/>
      <c r="BH46" s="381"/>
      <c r="BI46" s="381"/>
      <c r="BJ46" s="381"/>
      <c r="BK46" s="381"/>
    </row>
    <row r="47" spans="1:63" s="128" customFormat="1" ht="15.75" customHeight="1">
      <c r="A47" s="80"/>
      <c r="B47" s="415" t="s">
        <v>93</v>
      </c>
      <c r="C47" s="415"/>
      <c r="D47" s="416" t="s">
        <v>225</v>
      </c>
      <c r="E47" s="416"/>
      <c r="F47" s="416"/>
      <c r="G47" s="416"/>
      <c r="H47" s="76"/>
      <c r="I47" s="76"/>
      <c r="J47" s="76"/>
      <c r="K47" s="76"/>
      <c r="L47" s="76"/>
      <c r="M47" s="76"/>
      <c r="N47" s="136"/>
      <c r="O47" s="76"/>
      <c r="P47" s="84"/>
      <c r="Q47" s="73"/>
      <c r="R47" s="73"/>
      <c r="S47" s="73"/>
      <c r="T47" s="73"/>
      <c r="U47" s="73"/>
      <c r="V47" s="73"/>
      <c r="W47" s="73"/>
      <c r="X47" s="76"/>
      <c r="Y47" s="76"/>
      <c r="Z47" s="76"/>
      <c r="AA47" s="87"/>
      <c r="AC47" s="371"/>
      <c r="AD47" s="371"/>
      <c r="AE47" s="371"/>
      <c r="AF47" s="372"/>
      <c r="AG47" s="414"/>
      <c r="AH47" s="377"/>
      <c r="AI47" s="378"/>
      <c r="AJ47" s="377"/>
      <c r="AK47" s="378"/>
      <c r="AL47" s="372"/>
      <c r="AM47" s="372"/>
      <c r="AN47" s="377"/>
      <c r="AO47" s="378"/>
      <c r="AP47" s="377"/>
      <c r="AQ47" s="378"/>
      <c r="AS47" s="379"/>
      <c r="AT47" s="382"/>
      <c r="AU47" s="379"/>
      <c r="AV47" s="380"/>
      <c r="AW47" s="87"/>
      <c r="AY47" s="379"/>
      <c r="AZ47" s="380"/>
      <c r="BA47" s="381"/>
      <c r="BB47" s="381"/>
      <c r="BC47" s="381"/>
      <c r="BD47" s="381"/>
      <c r="BE47" s="381"/>
      <c r="BF47" s="381"/>
      <c r="BG47" s="381"/>
      <c r="BH47" s="381"/>
      <c r="BI47" s="381"/>
      <c r="BJ47" s="381"/>
      <c r="BK47" s="381"/>
    </row>
    <row r="48" spans="1:63" s="128" customFormat="1" ht="15.75" customHeight="1">
      <c r="A48" s="80"/>
      <c r="B48" s="415"/>
      <c r="C48" s="415"/>
      <c r="D48" s="417" t="s">
        <v>226</v>
      </c>
      <c r="E48" s="417"/>
      <c r="F48" s="417"/>
      <c r="G48" s="417"/>
      <c r="H48" s="76"/>
      <c r="I48" s="76"/>
      <c r="J48" s="76"/>
      <c r="K48" s="76"/>
      <c r="L48" s="76"/>
      <c r="M48" s="76"/>
      <c r="N48" s="136"/>
      <c r="O48" s="76"/>
      <c r="P48" s="84"/>
      <c r="Q48" s="73"/>
      <c r="R48" s="73"/>
      <c r="S48" s="73"/>
      <c r="T48" s="73"/>
      <c r="U48" s="73"/>
      <c r="V48" s="73"/>
      <c r="W48" s="73"/>
      <c r="X48" s="76"/>
      <c r="Y48" s="76"/>
      <c r="Z48" s="76"/>
      <c r="AA48" s="87"/>
      <c r="AC48" s="371" t="s">
        <v>227</v>
      </c>
      <c r="AD48" s="371"/>
      <c r="AE48" s="371"/>
      <c r="AF48" s="372"/>
      <c r="AG48" s="412"/>
      <c r="AH48" s="373">
        <f t="shared" ref="AH48" si="52">IF(AF48="",0,VLOOKUP(AF48,$S$62:$V$74,3,FALSE))</f>
        <v>0</v>
      </c>
      <c r="AI48" s="374"/>
      <c r="AJ48" s="373">
        <f t="shared" ref="AJ48" si="53">IF(AF48="",0,ROUND(AH48*(AG48/1000),3))</f>
        <v>0</v>
      </c>
      <c r="AK48" s="374"/>
      <c r="AL48" s="372"/>
      <c r="AM48" s="372"/>
      <c r="AN48" s="373">
        <f t="shared" ref="AN48" si="54">IF(AL48="",0,VLOOKUP(AL48,$S$62:$V$74,3,FALSE))</f>
        <v>0</v>
      </c>
      <c r="AO48" s="374"/>
      <c r="AP48" s="373">
        <f t="shared" ref="AP48" si="55">IF(AL48="",0,ROUND(AN48*(AM48/1000),3))</f>
        <v>0</v>
      </c>
      <c r="AQ48" s="374"/>
      <c r="AS48" s="379" t="s">
        <v>137</v>
      </c>
      <c r="AT48" s="382" t="str">
        <f t="shared" ref="AT48:AT72" si="56">IF(AF48="","",AJ48+AP48)</f>
        <v/>
      </c>
      <c r="AU48" s="379" t="s">
        <v>228</v>
      </c>
      <c r="AV48" s="380" t="str">
        <f>IF(AF48="","",$I$39*H70*AT48)</f>
        <v/>
      </c>
      <c r="AW48" s="87"/>
      <c r="AY48" s="379" t="s">
        <v>229</v>
      </c>
      <c r="AZ48" s="380" t="str">
        <f t="shared" ref="AZ48" si="57">IF(AF48="","",$W$32+AV48)</f>
        <v/>
      </c>
      <c r="BA48" s="381" t="str">
        <f>IF(AZ48="","",IF($C$39="単相2線式100V",IF(AZ48&gt;2,"簡易計算の結果、逆潮流による電圧上昇値が標準電圧の2％を超えています。","簡易計算の結果、逆潮流による電圧上昇値が標準電圧の2％以内となります。"),IF($C$39="単相3線式100/200V",IF(AZ48&gt;2,"簡易計算の結果、逆潮流による電圧上昇値が標準電圧の2％を超えています。","簡易計算の結果、逆潮流による電圧上昇値が標準電圧の2％以内となります。"),IF($C$39="単相2線式200V",IF(AZ48&gt;4,"簡易計算の結果、逆潮流による電圧上昇値が標準電圧の2％を超えています。","簡易計算の結果、逆潮流による電圧上昇値が標準電圧の2％以内となります。"),IF($C$39="三相3線式200V",IF(AZ48&gt;4,"簡易計算の結果、逆潮流による電圧上昇値が標準電圧の2％を超えています。","簡易計算の結果、逆潮流による電圧上昇値が標準電圧の2％以内となります。"))))))</f>
        <v/>
      </c>
      <c r="BB48" s="381"/>
      <c r="BC48" s="381"/>
      <c r="BD48" s="381"/>
      <c r="BE48" s="381"/>
      <c r="BF48" s="381"/>
      <c r="BG48" s="381"/>
      <c r="BH48" s="381"/>
      <c r="BI48" s="381"/>
      <c r="BJ48" s="381"/>
      <c r="BK48" s="381"/>
    </row>
    <row r="49" spans="1:63" s="128" customFormat="1" ht="15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136"/>
      <c r="O49" s="76"/>
      <c r="P49" s="84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83"/>
      <c r="AC49" s="371"/>
      <c r="AD49" s="371"/>
      <c r="AE49" s="371"/>
      <c r="AF49" s="372"/>
      <c r="AG49" s="413"/>
      <c r="AH49" s="375"/>
      <c r="AI49" s="376"/>
      <c r="AJ49" s="375"/>
      <c r="AK49" s="376"/>
      <c r="AL49" s="372"/>
      <c r="AM49" s="372"/>
      <c r="AN49" s="375"/>
      <c r="AO49" s="376"/>
      <c r="AP49" s="375"/>
      <c r="AQ49" s="376"/>
      <c r="AS49" s="379"/>
      <c r="AT49" s="382"/>
      <c r="AU49" s="379"/>
      <c r="AV49" s="380"/>
      <c r="AW49" s="87"/>
      <c r="AY49" s="379"/>
      <c r="AZ49" s="380"/>
      <c r="BA49" s="381"/>
      <c r="BB49" s="381"/>
      <c r="BC49" s="381"/>
      <c r="BD49" s="381"/>
      <c r="BE49" s="381"/>
      <c r="BF49" s="381"/>
      <c r="BG49" s="381"/>
      <c r="BH49" s="381"/>
      <c r="BI49" s="381"/>
      <c r="BJ49" s="381"/>
      <c r="BK49" s="381"/>
    </row>
    <row r="50" spans="1:63" s="128" customFormat="1" ht="15.75" customHeight="1" thickBot="1">
      <c r="A50" s="76"/>
      <c r="B50" s="371" t="s">
        <v>78</v>
      </c>
      <c r="C50" s="418"/>
      <c r="D50" s="419"/>
      <c r="E50" s="372"/>
      <c r="F50" s="403" t="s">
        <v>0</v>
      </c>
      <c r="G50" s="420" t="s">
        <v>163</v>
      </c>
      <c r="H50" s="421">
        <f>IF($C$39=$B$149,ROUND(E50*1000/105,1),IF($C$39=$B$150,ROUND(E50*1000/210,1),IF($C$39=$B$151,ROUND(E50*1000/210,1),IF($C$39=$B$152,ROUND(E50*1000/SQRT(3)/210,1),0))))</f>
        <v>0</v>
      </c>
      <c r="I50" s="422" t="s">
        <v>94</v>
      </c>
      <c r="J50" s="423"/>
      <c r="K50" s="136"/>
      <c r="L50" s="425" t="s">
        <v>156</v>
      </c>
      <c r="M50" s="425"/>
      <c r="N50" s="137" t="s">
        <v>161</v>
      </c>
      <c r="O50" s="426"/>
      <c r="P50" s="84"/>
      <c r="Q50" s="73"/>
      <c r="R50" s="73"/>
      <c r="S50" s="73"/>
      <c r="T50" s="73"/>
      <c r="U50" s="73"/>
      <c r="V50" s="73"/>
      <c r="W50" s="73"/>
      <c r="X50" s="76"/>
      <c r="Y50" s="76"/>
      <c r="Z50" s="76"/>
      <c r="AA50" s="87"/>
      <c r="AC50" s="371"/>
      <c r="AD50" s="371"/>
      <c r="AE50" s="371"/>
      <c r="AF50" s="372"/>
      <c r="AG50" s="414"/>
      <c r="AH50" s="377"/>
      <c r="AI50" s="378"/>
      <c r="AJ50" s="377"/>
      <c r="AK50" s="378"/>
      <c r="AL50" s="372"/>
      <c r="AM50" s="372"/>
      <c r="AN50" s="377"/>
      <c r="AO50" s="378"/>
      <c r="AP50" s="377"/>
      <c r="AQ50" s="378"/>
      <c r="AS50" s="379"/>
      <c r="AT50" s="382"/>
      <c r="AU50" s="379"/>
      <c r="AV50" s="380"/>
      <c r="AW50" s="87"/>
      <c r="AY50" s="379"/>
      <c r="AZ50" s="380"/>
      <c r="BA50" s="381"/>
      <c r="BB50" s="381"/>
      <c r="BC50" s="381"/>
      <c r="BD50" s="381"/>
      <c r="BE50" s="381"/>
      <c r="BF50" s="381"/>
      <c r="BG50" s="381"/>
      <c r="BH50" s="381"/>
      <c r="BI50" s="381"/>
      <c r="BJ50" s="381"/>
      <c r="BK50" s="381"/>
    </row>
    <row r="51" spans="1:63" s="128" customFormat="1" ht="15.75" customHeight="1" thickTop="1">
      <c r="A51" s="76"/>
      <c r="B51" s="418"/>
      <c r="C51" s="418"/>
      <c r="D51" s="419"/>
      <c r="E51" s="372"/>
      <c r="F51" s="403"/>
      <c r="G51" s="420"/>
      <c r="H51" s="421"/>
      <c r="I51" s="424"/>
      <c r="J51" s="423"/>
      <c r="K51" s="136"/>
      <c r="L51" s="427" t="s">
        <v>31</v>
      </c>
      <c r="M51" s="427"/>
      <c r="N51" s="133">
        <v>105</v>
      </c>
      <c r="O51" s="426"/>
      <c r="P51" s="84"/>
      <c r="Q51" s="73"/>
      <c r="R51" s="73"/>
      <c r="S51" s="73"/>
      <c r="T51" s="73"/>
      <c r="U51" s="73"/>
      <c r="V51" s="73"/>
      <c r="W51" s="73"/>
      <c r="X51" s="76"/>
      <c r="Y51" s="76"/>
      <c r="Z51" s="76"/>
      <c r="AA51" s="87"/>
      <c r="AC51" s="371" t="s">
        <v>230</v>
      </c>
      <c r="AD51" s="371"/>
      <c r="AE51" s="371"/>
      <c r="AF51" s="372"/>
      <c r="AG51" s="412"/>
      <c r="AH51" s="373">
        <f t="shared" ref="AH51" si="58">IF(AF51="",0,VLOOKUP(AF51,$S$62:$V$74,3,FALSE))</f>
        <v>0</v>
      </c>
      <c r="AI51" s="374"/>
      <c r="AJ51" s="373">
        <f t="shared" ref="AJ51" si="59">IF(AF51="",0,ROUND(AH51*(AG51/1000),3))</f>
        <v>0</v>
      </c>
      <c r="AK51" s="374"/>
      <c r="AL51" s="372"/>
      <c r="AM51" s="372"/>
      <c r="AN51" s="373">
        <f t="shared" ref="AN51" si="60">IF(AL51="",0,VLOOKUP(AL51,$S$62:$V$74,3,FALSE))</f>
        <v>0</v>
      </c>
      <c r="AO51" s="374"/>
      <c r="AP51" s="373">
        <f t="shared" ref="AP51" si="61">IF(AL51="",0,ROUND(AN51*(AM51/1000),3))</f>
        <v>0</v>
      </c>
      <c r="AQ51" s="374"/>
      <c r="AS51" s="379" t="s">
        <v>138</v>
      </c>
      <c r="AT51" s="382" t="str">
        <f t="shared" ref="AT51:AT75" si="62">IF(AF51="","",AJ51+AP51)</f>
        <v/>
      </c>
      <c r="AU51" s="379" t="s">
        <v>231</v>
      </c>
      <c r="AV51" s="380" t="str">
        <f>IF(AF51="","",$I$39*H72*AT51)</f>
        <v/>
      </c>
      <c r="AW51" s="87"/>
      <c r="AY51" s="379" t="s">
        <v>232</v>
      </c>
      <c r="AZ51" s="380" t="str">
        <f t="shared" ref="AZ51" si="63">IF(AF51="","",$W$32+AV51)</f>
        <v/>
      </c>
      <c r="BA51" s="381" t="str">
        <f>IF(AZ51="","",IF($C$39="単相2線式100V",IF(AZ51&gt;2,"簡易計算の結果、逆潮流による電圧上昇値が標準電圧の2％を超えています。","簡易計算の結果、逆潮流による電圧上昇値が標準電圧の2％以内となります。"),IF($C$39="単相3線式100/200V",IF(AZ51&gt;2,"簡易計算の結果、逆潮流による電圧上昇値が標準電圧の2％を超えています。","簡易計算の結果、逆潮流による電圧上昇値が標準電圧の2％以内となります。"),IF($C$39="単相2線式200V",IF(AZ51&gt;4,"簡易計算の結果、逆潮流による電圧上昇値が標準電圧の2％を超えています。","簡易計算の結果、逆潮流による電圧上昇値が標準電圧の2％以内となります。"),IF($C$39="三相3線式200V",IF(AZ51&gt;4,"簡易計算の結果、逆潮流による電圧上昇値が標準電圧の2％を超えています。","簡易計算の結果、逆潮流による電圧上昇値が標準電圧の2％以内となります。"))))))</f>
        <v/>
      </c>
      <c r="BB51" s="381"/>
      <c r="BC51" s="381"/>
      <c r="BD51" s="381"/>
      <c r="BE51" s="381"/>
      <c r="BF51" s="381"/>
      <c r="BG51" s="381"/>
      <c r="BH51" s="381"/>
      <c r="BI51" s="381"/>
      <c r="BJ51" s="381"/>
      <c r="BK51" s="381"/>
    </row>
    <row r="52" spans="1:63" s="128" customFormat="1" ht="15.75" customHeight="1">
      <c r="A52" s="138"/>
      <c r="B52" s="371" t="s">
        <v>79</v>
      </c>
      <c r="C52" s="418"/>
      <c r="D52" s="419"/>
      <c r="E52" s="372"/>
      <c r="F52" s="403" t="s">
        <v>0</v>
      </c>
      <c r="G52" s="420" t="s">
        <v>163</v>
      </c>
      <c r="H52" s="421">
        <f>IF($C$39=$B$149,ROUND(E52*1000/105,1),IF($C$39=$B$150,ROUND(E52*1000/210,1),IF($C$39=$B$151,ROUND(E52*1000/210,1),IF($C$39=$B$152,ROUND(E52*1000/SQRT(3)/210,1),0))))</f>
        <v>0</v>
      </c>
      <c r="I52" s="422" t="s">
        <v>95</v>
      </c>
      <c r="J52" s="428"/>
      <c r="K52" s="136"/>
      <c r="L52" s="429" t="s">
        <v>32</v>
      </c>
      <c r="M52" s="429"/>
      <c r="N52" s="134">
        <v>210</v>
      </c>
      <c r="O52" s="426"/>
      <c r="P52" s="84"/>
      <c r="Q52" s="73"/>
      <c r="R52" s="73"/>
      <c r="S52" s="73"/>
      <c r="T52" s="73"/>
      <c r="U52" s="73"/>
      <c r="V52" s="73"/>
      <c r="W52" s="73"/>
      <c r="X52" s="76"/>
      <c r="Y52" s="76"/>
      <c r="Z52" s="76"/>
      <c r="AA52" s="87"/>
      <c r="AC52" s="371"/>
      <c r="AD52" s="371"/>
      <c r="AE52" s="371"/>
      <c r="AF52" s="372"/>
      <c r="AG52" s="413"/>
      <c r="AH52" s="375"/>
      <c r="AI52" s="376"/>
      <c r="AJ52" s="375"/>
      <c r="AK52" s="376"/>
      <c r="AL52" s="372"/>
      <c r="AM52" s="372"/>
      <c r="AN52" s="375"/>
      <c r="AO52" s="376"/>
      <c r="AP52" s="375"/>
      <c r="AQ52" s="376"/>
      <c r="AS52" s="379"/>
      <c r="AT52" s="382"/>
      <c r="AU52" s="379"/>
      <c r="AV52" s="380"/>
      <c r="AW52" s="87"/>
      <c r="AY52" s="379"/>
      <c r="AZ52" s="380"/>
      <c r="BA52" s="381"/>
      <c r="BB52" s="381"/>
      <c r="BC52" s="381"/>
      <c r="BD52" s="381"/>
      <c r="BE52" s="381"/>
      <c r="BF52" s="381"/>
      <c r="BG52" s="381"/>
      <c r="BH52" s="381"/>
      <c r="BI52" s="381"/>
      <c r="BJ52" s="381"/>
      <c r="BK52" s="381"/>
    </row>
    <row r="53" spans="1:63" s="128" customFormat="1" ht="15.75" customHeight="1">
      <c r="A53" s="138"/>
      <c r="B53" s="418"/>
      <c r="C53" s="418"/>
      <c r="D53" s="419"/>
      <c r="E53" s="372"/>
      <c r="F53" s="403"/>
      <c r="G53" s="420"/>
      <c r="H53" s="421"/>
      <c r="I53" s="422"/>
      <c r="J53" s="428"/>
      <c r="K53" s="136"/>
      <c r="L53" s="429" t="s">
        <v>33</v>
      </c>
      <c r="M53" s="429"/>
      <c r="N53" s="134">
        <v>210</v>
      </c>
      <c r="O53" s="426"/>
      <c r="P53" s="84"/>
      <c r="Q53" s="73"/>
      <c r="R53" s="73"/>
      <c r="S53" s="73"/>
      <c r="T53" s="73"/>
      <c r="U53" s="73"/>
      <c r="V53" s="73"/>
      <c r="W53" s="73"/>
      <c r="X53" s="76"/>
      <c r="Y53" s="76"/>
      <c r="Z53" s="76"/>
      <c r="AA53" s="87"/>
      <c r="AC53" s="371"/>
      <c r="AD53" s="371"/>
      <c r="AE53" s="371"/>
      <c r="AF53" s="372"/>
      <c r="AG53" s="414"/>
      <c r="AH53" s="377"/>
      <c r="AI53" s="378"/>
      <c r="AJ53" s="377"/>
      <c r="AK53" s="378"/>
      <c r="AL53" s="372"/>
      <c r="AM53" s="372"/>
      <c r="AN53" s="377"/>
      <c r="AO53" s="378"/>
      <c r="AP53" s="377"/>
      <c r="AQ53" s="378"/>
      <c r="AS53" s="379"/>
      <c r="AT53" s="382"/>
      <c r="AU53" s="379"/>
      <c r="AV53" s="380"/>
      <c r="AW53" s="83"/>
      <c r="AY53" s="379"/>
      <c r="AZ53" s="380"/>
      <c r="BA53" s="381"/>
      <c r="BB53" s="381"/>
      <c r="BC53" s="381"/>
      <c r="BD53" s="381"/>
      <c r="BE53" s="381"/>
      <c r="BF53" s="381"/>
      <c r="BG53" s="381"/>
      <c r="BH53" s="381"/>
      <c r="BI53" s="381"/>
      <c r="BJ53" s="381"/>
      <c r="BK53" s="381"/>
    </row>
    <row r="54" spans="1:63" s="128" customFormat="1" ht="15.75" customHeight="1">
      <c r="A54" s="76"/>
      <c r="B54" s="430" t="s">
        <v>80</v>
      </c>
      <c r="C54" s="431"/>
      <c r="D54" s="431"/>
      <c r="E54" s="372"/>
      <c r="F54" s="403" t="s">
        <v>0</v>
      </c>
      <c r="G54" s="420" t="s">
        <v>163</v>
      </c>
      <c r="H54" s="421">
        <f>IF($C$39=$B$149,ROUND(E54*1000/105,1),IF($C$39=$B$150,ROUND(E54*1000/210,1),IF($C$39=$B$151,ROUND(E54*1000/210,1),IF($C$39=$B$152,ROUND(E54*1000/SQRT(3)/210,1),0))))</f>
        <v>0</v>
      </c>
      <c r="I54" s="422" t="s">
        <v>96</v>
      </c>
      <c r="J54" s="428"/>
      <c r="K54" s="136"/>
      <c r="L54" s="429" t="s">
        <v>160</v>
      </c>
      <c r="M54" s="429"/>
      <c r="N54" s="134" t="s">
        <v>165</v>
      </c>
      <c r="O54" s="426"/>
      <c r="P54" s="84"/>
      <c r="Q54" s="73"/>
      <c r="R54" s="73"/>
      <c r="S54" s="73"/>
      <c r="T54" s="73"/>
      <c r="U54" s="73"/>
      <c r="V54" s="73"/>
      <c r="W54" s="73"/>
      <c r="X54" s="76"/>
      <c r="Y54" s="76"/>
      <c r="Z54" s="76"/>
      <c r="AA54" s="87"/>
      <c r="AC54" s="371" t="s">
        <v>233</v>
      </c>
      <c r="AD54" s="371"/>
      <c r="AE54" s="371"/>
      <c r="AF54" s="372"/>
      <c r="AG54" s="412"/>
      <c r="AH54" s="373">
        <f t="shared" ref="AH54" si="64">IF(AF54="",0,VLOOKUP(AF54,$S$62:$V$74,3,FALSE))</f>
        <v>0</v>
      </c>
      <c r="AI54" s="374"/>
      <c r="AJ54" s="373">
        <f t="shared" ref="AJ54" si="65">IF(AF54="",0,ROUND(AH54*(AG54/1000),3))</f>
        <v>0</v>
      </c>
      <c r="AK54" s="374"/>
      <c r="AL54" s="372"/>
      <c r="AM54" s="372"/>
      <c r="AN54" s="373">
        <f t="shared" ref="AN54" si="66">IF(AL54="",0,VLOOKUP(AL54,$S$62:$V$74,3,FALSE))</f>
        <v>0</v>
      </c>
      <c r="AO54" s="374"/>
      <c r="AP54" s="373">
        <f t="shared" ref="AP54" si="67">IF(AL54="",0,ROUND(AN54*(AM54/1000),3))</f>
        <v>0</v>
      </c>
      <c r="AQ54" s="374"/>
      <c r="AS54" s="379" t="s">
        <v>139</v>
      </c>
      <c r="AT54" s="382" t="str">
        <f t="shared" ref="AT54" si="68">IF(AF54="","",AJ54+AP54)</f>
        <v/>
      </c>
      <c r="AU54" s="379" t="s">
        <v>234</v>
      </c>
      <c r="AV54" s="380" t="str">
        <f>IF(AF54="","",$I$39*H74*AT54)</f>
        <v/>
      </c>
      <c r="AW54" s="87"/>
      <c r="AY54" s="379" t="s">
        <v>235</v>
      </c>
      <c r="AZ54" s="380" t="str">
        <f t="shared" ref="AZ54" si="69">IF(AF54="","",$W$32+AV54)</f>
        <v/>
      </c>
      <c r="BA54" s="381" t="str">
        <f>IF(AZ54="","",IF($C$39="単相2線式100V",IF(AZ54&gt;2,"簡易計算の結果、逆潮流による電圧上昇値が標準電圧の2％を超えています。","簡易計算の結果、逆潮流による電圧上昇値が標準電圧の2％以内となります。"),IF($C$39="単相3線式100/200V",IF(AZ54&gt;2,"簡易計算の結果、逆潮流による電圧上昇値が標準電圧の2％を超えています。","簡易計算の結果、逆潮流による電圧上昇値が標準電圧の2％以内となります。"),IF($C$39="単相2線式200V",IF(AZ54&gt;4,"簡易計算の結果、逆潮流による電圧上昇値が標準電圧の2％を超えています。","簡易計算の結果、逆潮流による電圧上昇値が標準電圧の2％以内となります。"),IF($C$39="三相3線式200V",IF(AZ54&gt;4,"簡易計算の結果、逆潮流による電圧上昇値が標準電圧の2％を超えています。","簡易計算の結果、逆潮流による電圧上昇値が標準電圧の2％以内となります。"))))))</f>
        <v/>
      </c>
      <c r="BB54" s="381"/>
      <c r="BC54" s="381"/>
      <c r="BD54" s="381"/>
      <c r="BE54" s="381"/>
      <c r="BF54" s="381"/>
      <c r="BG54" s="381"/>
      <c r="BH54" s="381"/>
      <c r="BI54" s="381"/>
      <c r="BJ54" s="381"/>
      <c r="BK54" s="381"/>
    </row>
    <row r="55" spans="1:63" s="128" customFormat="1" ht="15.75" customHeight="1">
      <c r="A55" s="97"/>
      <c r="B55" s="432"/>
      <c r="C55" s="433"/>
      <c r="D55" s="433"/>
      <c r="E55" s="372"/>
      <c r="F55" s="403"/>
      <c r="G55" s="420"/>
      <c r="H55" s="421"/>
      <c r="I55" s="422"/>
      <c r="J55" s="428"/>
      <c r="K55" s="136"/>
      <c r="L55" s="73"/>
      <c r="M55" s="73"/>
      <c r="N55" s="73"/>
      <c r="O55" s="426"/>
      <c r="P55" s="84"/>
      <c r="Q55" s="73"/>
      <c r="R55" s="73"/>
      <c r="S55" s="73"/>
      <c r="T55" s="73"/>
      <c r="U55" s="73"/>
      <c r="V55" s="73"/>
      <c r="W55" s="73"/>
      <c r="X55" s="76"/>
      <c r="Y55" s="76"/>
      <c r="Z55" s="76"/>
      <c r="AA55" s="87"/>
      <c r="AC55" s="371"/>
      <c r="AD55" s="371"/>
      <c r="AE55" s="371"/>
      <c r="AF55" s="372"/>
      <c r="AG55" s="413"/>
      <c r="AH55" s="375"/>
      <c r="AI55" s="376"/>
      <c r="AJ55" s="375"/>
      <c r="AK55" s="376"/>
      <c r="AL55" s="372"/>
      <c r="AM55" s="372"/>
      <c r="AN55" s="375"/>
      <c r="AO55" s="376"/>
      <c r="AP55" s="375"/>
      <c r="AQ55" s="376"/>
      <c r="AS55" s="379"/>
      <c r="AT55" s="382"/>
      <c r="AU55" s="379"/>
      <c r="AV55" s="380"/>
      <c r="AW55" s="87"/>
      <c r="AY55" s="379"/>
      <c r="AZ55" s="380"/>
      <c r="BA55" s="381"/>
      <c r="BB55" s="381"/>
      <c r="BC55" s="381"/>
      <c r="BD55" s="381"/>
      <c r="BE55" s="381"/>
      <c r="BF55" s="381"/>
      <c r="BG55" s="381"/>
      <c r="BH55" s="381"/>
      <c r="BI55" s="381"/>
      <c r="BJ55" s="381"/>
      <c r="BK55" s="381"/>
    </row>
    <row r="56" spans="1:63" s="128" customFormat="1" ht="15.75" customHeight="1">
      <c r="A56" s="73"/>
      <c r="B56" s="371" t="s">
        <v>81</v>
      </c>
      <c r="C56" s="418"/>
      <c r="D56" s="419"/>
      <c r="E56" s="372"/>
      <c r="F56" s="403" t="s">
        <v>0</v>
      </c>
      <c r="G56" s="420" t="s">
        <v>163</v>
      </c>
      <c r="H56" s="421">
        <f>IF($C$39=$B$149,ROUND(E56*1000/105,1),IF($C$39=$B$150,ROUND(E56*1000/210,1),IF($C$39=$B$151,ROUND(E56*1000/210,1),IF($C$39=$B$152,ROUND(E56*1000/SQRT(3)/210,1),0))))</f>
        <v>0</v>
      </c>
      <c r="I56" s="422" t="s">
        <v>97</v>
      </c>
      <c r="J56" s="428"/>
      <c r="K56" s="136"/>
      <c r="L56" s="76"/>
      <c r="M56" s="76"/>
      <c r="N56" s="76"/>
      <c r="O56" s="426"/>
      <c r="P56" s="84"/>
      <c r="Q56" s="73"/>
      <c r="R56" s="73"/>
      <c r="S56" s="73"/>
      <c r="T56" s="73"/>
      <c r="U56" s="73"/>
      <c r="V56" s="73"/>
      <c r="W56" s="73"/>
      <c r="X56" s="76"/>
      <c r="Y56" s="76"/>
      <c r="Z56" s="76"/>
      <c r="AA56" s="87"/>
      <c r="AC56" s="371"/>
      <c r="AD56" s="371"/>
      <c r="AE56" s="371"/>
      <c r="AF56" s="372"/>
      <c r="AG56" s="414"/>
      <c r="AH56" s="377"/>
      <c r="AI56" s="378"/>
      <c r="AJ56" s="377"/>
      <c r="AK56" s="378"/>
      <c r="AL56" s="372"/>
      <c r="AM56" s="372"/>
      <c r="AN56" s="377"/>
      <c r="AO56" s="378"/>
      <c r="AP56" s="377"/>
      <c r="AQ56" s="378"/>
      <c r="AS56" s="379"/>
      <c r="AT56" s="382"/>
      <c r="AU56" s="379"/>
      <c r="AV56" s="380"/>
      <c r="AW56" s="87"/>
      <c r="AY56" s="379"/>
      <c r="AZ56" s="380"/>
      <c r="BA56" s="381"/>
      <c r="BB56" s="381"/>
      <c r="BC56" s="381"/>
      <c r="BD56" s="381"/>
      <c r="BE56" s="381"/>
      <c r="BF56" s="381"/>
      <c r="BG56" s="381"/>
      <c r="BH56" s="381"/>
      <c r="BI56" s="381"/>
      <c r="BJ56" s="381"/>
      <c r="BK56" s="381"/>
    </row>
    <row r="57" spans="1:63" s="128" customFormat="1" ht="15.75" customHeight="1">
      <c r="A57" s="73"/>
      <c r="B57" s="418"/>
      <c r="C57" s="418"/>
      <c r="D57" s="419"/>
      <c r="E57" s="372"/>
      <c r="F57" s="403"/>
      <c r="G57" s="420"/>
      <c r="H57" s="421"/>
      <c r="I57" s="422"/>
      <c r="J57" s="428"/>
      <c r="K57" s="136"/>
      <c r="L57" s="74"/>
      <c r="M57" s="74"/>
      <c r="N57" s="74"/>
      <c r="O57" s="426"/>
      <c r="P57" s="84"/>
      <c r="Q57" s="73"/>
      <c r="R57" s="73"/>
      <c r="S57" s="73"/>
      <c r="T57" s="73"/>
      <c r="U57" s="73"/>
      <c r="V57" s="73"/>
      <c r="W57" s="73"/>
      <c r="X57" s="76"/>
      <c r="Y57" s="76"/>
      <c r="Z57" s="76"/>
      <c r="AA57" s="87"/>
      <c r="AC57" s="371" t="s">
        <v>236</v>
      </c>
      <c r="AD57" s="371"/>
      <c r="AE57" s="371"/>
      <c r="AF57" s="372"/>
      <c r="AG57" s="412"/>
      <c r="AH57" s="373">
        <f t="shared" ref="AH57" si="70">IF(AF57="",0,VLOOKUP(AF57,$S$62:$V$74,3,FALSE))</f>
        <v>0</v>
      </c>
      <c r="AI57" s="374"/>
      <c r="AJ57" s="373">
        <f t="shared" ref="AJ57" si="71">IF(AF57="",0,ROUND(AH57*(AG57/1000),3))</f>
        <v>0</v>
      </c>
      <c r="AK57" s="374"/>
      <c r="AL57" s="372"/>
      <c r="AM57" s="372"/>
      <c r="AN57" s="373">
        <f>IF(AL57="",0,VLOOKUP(AL57,$S$62:$V$74,3,FALSE))</f>
        <v>0</v>
      </c>
      <c r="AO57" s="374"/>
      <c r="AP57" s="373">
        <f t="shared" ref="AP57" si="72">IF(AL57="",0,ROUND(AN57*(AM57/1000),3))</f>
        <v>0</v>
      </c>
      <c r="AQ57" s="374"/>
      <c r="AS57" s="379" t="s">
        <v>140</v>
      </c>
      <c r="AT57" s="382" t="str">
        <f t="shared" ref="AT57" si="73">IF(AF57="","",AJ57+AP57)</f>
        <v/>
      </c>
      <c r="AU57" s="379" t="s">
        <v>237</v>
      </c>
      <c r="AV57" s="380" t="str">
        <f>IF(AF57="","",$I$39*H76*AT57)</f>
        <v/>
      </c>
      <c r="AW57" s="87"/>
      <c r="AY57" s="379" t="s">
        <v>238</v>
      </c>
      <c r="AZ57" s="380" t="str">
        <f t="shared" ref="AZ57" si="74">IF(AF57="","",$W$32+AV57)</f>
        <v/>
      </c>
      <c r="BA57" s="381" t="str">
        <f>IF(AZ57="","",IF($C$39="単相2線式100V",IF(AZ57&gt;2,"簡易計算の結果、逆潮流による電圧上昇値が標準電圧の2％を超えています。","簡易計算の結果、逆潮流による電圧上昇値が標準電圧の2％以内となります。"),IF($C$39="単相3線式100/200V",IF(AZ57&gt;2,"簡易計算の結果、逆潮流による電圧上昇値が標準電圧の2％を超えています。","簡易計算の結果、逆潮流による電圧上昇値が標準電圧の2％以内となります。"),IF($C$39="単相2線式200V",IF(AZ57&gt;4,"簡易計算の結果、逆潮流による電圧上昇値が標準電圧の2％を超えています。","簡易計算の結果、逆潮流による電圧上昇値が標準電圧の2％以内となります。"),IF($C$39="三相3線式200V",IF(AZ57&gt;4,"簡易計算の結果、逆潮流による電圧上昇値が標準電圧の2％を超えています。","簡易計算の結果、逆潮流による電圧上昇値が標準電圧の2％以内となります。"))))))</f>
        <v/>
      </c>
      <c r="BB57" s="381"/>
      <c r="BC57" s="381"/>
      <c r="BD57" s="381"/>
      <c r="BE57" s="381"/>
      <c r="BF57" s="381"/>
      <c r="BG57" s="381"/>
      <c r="BH57" s="381"/>
      <c r="BI57" s="381"/>
      <c r="BJ57" s="381"/>
      <c r="BK57" s="381"/>
    </row>
    <row r="58" spans="1:63" s="128" customFormat="1" ht="15.75" customHeight="1">
      <c r="A58" s="73"/>
      <c r="B58" s="371" t="s">
        <v>82</v>
      </c>
      <c r="C58" s="418"/>
      <c r="D58" s="419"/>
      <c r="E58" s="372"/>
      <c r="F58" s="403" t="s">
        <v>0</v>
      </c>
      <c r="G58" s="420" t="s">
        <v>163</v>
      </c>
      <c r="H58" s="421">
        <f>IF($C$39=$B$149,ROUND(E58*1000/105,1),IF($C$39=$B$150,ROUND(E58*1000/210,1),IF($C$39=$B$151,ROUND(E58*1000/210,1),IF($C$39=$B$152,ROUND(E58*1000/SQRT(3)/210,1),0))))</f>
        <v>0</v>
      </c>
      <c r="I58" s="422" t="s">
        <v>98</v>
      </c>
      <c r="J58" s="428"/>
      <c r="K58" s="136"/>
      <c r="L58" s="74"/>
      <c r="M58" s="74"/>
      <c r="N58" s="74"/>
      <c r="O58" s="426"/>
      <c r="P58" s="84"/>
      <c r="Q58" s="73"/>
      <c r="R58" s="73"/>
      <c r="S58" s="73"/>
      <c r="T58" s="73"/>
      <c r="U58" s="73"/>
      <c r="V58" s="73"/>
      <c r="W58" s="73"/>
      <c r="X58" s="76"/>
      <c r="Y58" s="76"/>
      <c r="Z58" s="76"/>
      <c r="AA58" s="87"/>
      <c r="AC58" s="371"/>
      <c r="AD58" s="371"/>
      <c r="AE58" s="371"/>
      <c r="AF58" s="372"/>
      <c r="AG58" s="413"/>
      <c r="AH58" s="375"/>
      <c r="AI58" s="376"/>
      <c r="AJ58" s="375"/>
      <c r="AK58" s="376"/>
      <c r="AL58" s="372"/>
      <c r="AM58" s="372"/>
      <c r="AN58" s="375"/>
      <c r="AO58" s="376"/>
      <c r="AP58" s="375"/>
      <c r="AQ58" s="376"/>
      <c r="AS58" s="379"/>
      <c r="AT58" s="382"/>
      <c r="AU58" s="379"/>
      <c r="AV58" s="380"/>
      <c r="AW58" s="87"/>
      <c r="AY58" s="379"/>
      <c r="AZ58" s="380"/>
      <c r="BA58" s="381"/>
      <c r="BB58" s="381"/>
      <c r="BC58" s="381"/>
      <c r="BD58" s="381"/>
      <c r="BE58" s="381"/>
      <c r="BF58" s="381"/>
      <c r="BG58" s="381"/>
      <c r="BH58" s="381"/>
      <c r="BI58" s="381"/>
      <c r="BJ58" s="381"/>
      <c r="BK58" s="381"/>
    </row>
    <row r="59" spans="1:63" s="128" customFormat="1" ht="15.75" customHeight="1">
      <c r="A59" s="73"/>
      <c r="B59" s="418"/>
      <c r="C59" s="418"/>
      <c r="D59" s="419"/>
      <c r="E59" s="372"/>
      <c r="F59" s="403"/>
      <c r="G59" s="420"/>
      <c r="H59" s="421"/>
      <c r="I59" s="422"/>
      <c r="J59" s="428"/>
      <c r="K59" s="136"/>
      <c r="L59" s="74"/>
      <c r="M59" s="74"/>
      <c r="N59" s="74"/>
      <c r="O59" s="426"/>
      <c r="P59" s="84"/>
      <c r="Q59" s="73"/>
      <c r="R59" s="73"/>
      <c r="S59" s="139" t="s">
        <v>86</v>
      </c>
      <c r="T59" s="139"/>
      <c r="U59" s="139"/>
      <c r="V59" s="73"/>
      <c r="W59" s="73"/>
      <c r="X59" s="76"/>
      <c r="Y59" s="76"/>
      <c r="Z59" s="76"/>
      <c r="AA59" s="87"/>
      <c r="AC59" s="371"/>
      <c r="AD59" s="371"/>
      <c r="AE59" s="371"/>
      <c r="AF59" s="372"/>
      <c r="AG59" s="414"/>
      <c r="AH59" s="377"/>
      <c r="AI59" s="378"/>
      <c r="AJ59" s="377"/>
      <c r="AK59" s="378"/>
      <c r="AL59" s="372"/>
      <c r="AM59" s="372"/>
      <c r="AN59" s="377"/>
      <c r="AO59" s="378"/>
      <c r="AP59" s="377"/>
      <c r="AQ59" s="378"/>
      <c r="AS59" s="379"/>
      <c r="AT59" s="382"/>
      <c r="AU59" s="379"/>
      <c r="AV59" s="380"/>
      <c r="AW59" s="87"/>
      <c r="AY59" s="379"/>
      <c r="AZ59" s="380"/>
      <c r="BA59" s="381"/>
      <c r="BB59" s="381"/>
      <c r="BC59" s="381"/>
      <c r="BD59" s="381"/>
      <c r="BE59" s="381"/>
      <c r="BF59" s="381"/>
      <c r="BG59" s="381"/>
      <c r="BH59" s="381"/>
      <c r="BI59" s="381"/>
      <c r="BJ59" s="381"/>
      <c r="BK59" s="381"/>
    </row>
    <row r="60" spans="1:63" s="128" customFormat="1" ht="15.75" customHeight="1">
      <c r="A60" s="73"/>
      <c r="B60" s="371" t="s">
        <v>83</v>
      </c>
      <c r="C60" s="418"/>
      <c r="D60" s="419"/>
      <c r="E60" s="372"/>
      <c r="F60" s="403" t="s">
        <v>0</v>
      </c>
      <c r="G60" s="420" t="s">
        <v>163</v>
      </c>
      <c r="H60" s="421">
        <f>IF($C$39=$B$149,ROUND(E60*1000/105,1),IF($C$39=$B$150,ROUND(E60*1000/210,1),IF($C$39=$B$151,ROUND(E60*1000/210,1),IF($C$39=$B$152,ROUND(E60*1000/SQRT(3)/210,1),0))))</f>
        <v>0</v>
      </c>
      <c r="I60" s="422" t="s">
        <v>99</v>
      </c>
      <c r="J60" s="428"/>
      <c r="K60" s="136"/>
      <c r="L60" s="74"/>
      <c r="M60" s="74"/>
      <c r="N60" s="74"/>
      <c r="O60" s="426"/>
      <c r="P60" s="84"/>
      <c r="Q60" s="73"/>
      <c r="R60" s="73"/>
      <c r="S60" s="140" t="s">
        <v>87</v>
      </c>
      <c r="T60" s="141"/>
      <c r="U60" s="141"/>
      <c r="V60" s="73"/>
      <c r="W60" s="73"/>
      <c r="X60" s="76"/>
      <c r="Y60" s="76"/>
      <c r="Z60" s="76"/>
      <c r="AA60" s="87"/>
      <c r="AC60" s="371" t="s">
        <v>239</v>
      </c>
      <c r="AD60" s="371"/>
      <c r="AE60" s="371"/>
      <c r="AF60" s="372"/>
      <c r="AG60" s="412"/>
      <c r="AH60" s="373">
        <f t="shared" ref="AH60" si="75">IF(AF60="",0,VLOOKUP(AF60,$S$62:$V$74,3,FALSE))</f>
        <v>0</v>
      </c>
      <c r="AI60" s="374"/>
      <c r="AJ60" s="373">
        <f t="shared" ref="AJ60" si="76">IF(AF60="",0,ROUND(AH60*(AG60/1000),3))</f>
        <v>0</v>
      </c>
      <c r="AK60" s="374"/>
      <c r="AL60" s="372"/>
      <c r="AM60" s="372"/>
      <c r="AN60" s="373">
        <f t="shared" ref="AN60" si="77">IF(AL60="",0,VLOOKUP(AL60,$S$62:$V$74,3,FALSE))</f>
        <v>0</v>
      </c>
      <c r="AO60" s="374"/>
      <c r="AP60" s="373">
        <f t="shared" ref="AP60" si="78">IF(AL60="",0,ROUND(AN60*(AM60/1000),3))</f>
        <v>0</v>
      </c>
      <c r="AQ60" s="374"/>
      <c r="AS60" s="379" t="s">
        <v>141</v>
      </c>
      <c r="AT60" s="382" t="str">
        <f t="shared" ref="AT60" si="79">IF(AF60="","",AJ60+AP60)</f>
        <v/>
      </c>
      <c r="AU60" s="379" t="s">
        <v>240</v>
      </c>
      <c r="AV60" s="380" t="str">
        <f>IF(AF60="","",$I$39*H78*AT60)</f>
        <v/>
      </c>
      <c r="AW60" s="87"/>
      <c r="AY60" s="379" t="s">
        <v>241</v>
      </c>
      <c r="AZ60" s="380" t="str">
        <f t="shared" ref="AZ60" si="80">IF(AF60="","",$W$32+AV60)</f>
        <v/>
      </c>
      <c r="BA60" s="381" t="str">
        <f>IF(AZ60="","",IF($C$39="単相2線式100V",IF(AZ60&gt;2,"簡易計算の結果、逆潮流による電圧上昇値が標準電圧の2％を超えています。","簡易計算の結果、逆潮流による電圧上昇値が標準電圧の2％以内となります。"),IF($C$39="単相3線式100/200V",IF(AZ60&gt;2,"簡易計算の結果、逆潮流による電圧上昇値が標準電圧の2％を超えています。","簡易計算の結果、逆潮流による電圧上昇値が標準電圧の2％以内となります。"),IF($C$39="単相2線式200V",IF(AZ60&gt;4,"簡易計算の結果、逆潮流による電圧上昇値が標準電圧の2％を超えています。","簡易計算の結果、逆潮流による電圧上昇値が標準電圧の2％以内となります。"),IF($C$39="三相3線式200V",IF(AZ60&gt;4,"簡易計算の結果、逆潮流による電圧上昇値が標準電圧の2％を超えています。","簡易計算の結果、逆潮流による電圧上昇値が標準電圧の2％以内となります。"))))))</f>
        <v/>
      </c>
      <c r="BB60" s="381"/>
      <c r="BC60" s="381"/>
      <c r="BD60" s="381"/>
      <c r="BE60" s="381"/>
      <c r="BF60" s="381"/>
      <c r="BG60" s="381"/>
      <c r="BH60" s="381"/>
      <c r="BI60" s="381"/>
      <c r="BJ60" s="381"/>
      <c r="BK60" s="381"/>
    </row>
    <row r="61" spans="1:63" s="128" customFormat="1" ht="15.75" customHeight="1" thickBot="1">
      <c r="A61" s="73"/>
      <c r="B61" s="418"/>
      <c r="C61" s="418"/>
      <c r="D61" s="419"/>
      <c r="E61" s="372"/>
      <c r="F61" s="403"/>
      <c r="G61" s="420"/>
      <c r="H61" s="421"/>
      <c r="I61" s="422"/>
      <c r="J61" s="428"/>
      <c r="K61" s="136"/>
      <c r="L61" s="74"/>
      <c r="M61" s="74"/>
      <c r="N61" s="74"/>
      <c r="O61" s="426"/>
      <c r="P61" s="84"/>
      <c r="Q61" s="73"/>
      <c r="R61" s="73"/>
      <c r="S61" s="436" t="s">
        <v>89</v>
      </c>
      <c r="T61" s="436"/>
      <c r="U61" s="437" t="s">
        <v>242</v>
      </c>
      <c r="V61" s="438"/>
      <c r="W61" s="73"/>
      <c r="X61" s="76"/>
      <c r="Y61" s="76"/>
      <c r="Z61" s="76"/>
      <c r="AA61" s="87"/>
      <c r="AC61" s="371"/>
      <c r="AD61" s="371"/>
      <c r="AE61" s="371"/>
      <c r="AF61" s="372"/>
      <c r="AG61" s="413"/>
      <c r="AH61" s="375"/>
      <c r="AI61" s="376"/>
      <c r="AJ61" s="375"/>
      <c r="AK61" s="376"/>
      <c r="AL61" s="372"/>
      <c r="AM61" s="372"/>
      <c r="AN61" s="375"/>
      <c r="AO61" s="376"/>
      <c r="AP61" s="375"/>
      <c r="AQ61" s="376"/>
      <c r="AS61" s="379"/>
      <c r="AT61" s="382"/>
      <c r="AU61" s="379"/>
      <c r="AV61" s="380"/>
      <c r="AW61" s="87"/>
      <c r="AY61" s="379"/>
      <c r="AZ61" s="380"/>
      <c r="BA61" s="381"/>
      <c r="BB61" s="381"/>
      <c r="BC61" s="381"/>
      <c r="BD61" s="381"/>
      <c r="BE61" s="381"/>
      <c r="BF61" s="381"/>
      <c r="BG61" s="381"/>
      <c r="BH61" s="381"/>
      <c r="BI61" s="381"/>
      <c r="BJ61" s="381"/>
      <c r="BK61" s="381"/>
    </row>
    <row r="62" spans="1:63" s="128" customFormat="1" ht="15.75" customHeight="1" thickTop="1">
      <c r="A62" s="73"/>
      <c r="B62" s="371" t="s">
        <v>84</v>
      </c>
      <c r="C62" s="418"/>
      <c r="D62" s="419"/>
      <c r="E62" s="372"/>
      <c r="F62" s="403" t="s">
        <v>0</v>
      </c>
      <c r="G62" s="420" t="s">
        <v>163</v>
      </c>
      <c r="H62" s="421">
        <f>IF($C$39=$B$149,ROUND(E62*1000/105,1),IF($C$39=$B$150,ROUND(E62*1000/210,1),IF($C$39=$B$151,ROUND(E62*1000/210,1),IF($C$39=$B$152,ROUND(E62*1000/SQRT(3)/210,1),0))))</f>
        <v>0</v>
      </c>
      <c r="I62" s="422" t="s">
        <v>100</v>
      </c>
      <c r="J62" s="428"/>
      <c r="K62" s="136"/>
      <c r="L62" s="74"/>
      <c r="M62" s="74"/>
      <c r="N62" s="74"/>
      <c r="O62" s="426"/>
      <c r="P62" s="84"/>
      <c r="Q62" s="73"/>
      <c r="R62" s="73"/>
      <c r="S62" s="439" t="s">
        <v>1</v>
      </c>
      <c r="T62" s="439"/>
      <c r="U62" s="440">
        <v>5.65</v>
      </c>
      <c r="V62" s="441"/>
      <c r="W62" s="73"/>
      <c r="X62" s="73"/>
      <c r="Y62" s="73"/>
      <c r="Z62" s="73"/>
      <c r="AA62" s="83"/>
      <c r="AC62" s="371"/>
      <c r="AD62" s="371"/>
      <c r="AE62" s="371"/>
      <c r="AF62" s="372"/>
      <c r="AG62" s="414"/>
      <c r="AH62" s="377"/>
      <c r="AI62" s="378"/>
      <c r="AJ62" s="377"/>
      <c r="AK62" s="378"/>
      <c r="AL62" s="372"/>
      <c r="AM62" s="372"/>
      <c r="AN62" s="377"/>
      <c r="AO62" s="378"/>
      <c r="AP62" s="377"/>
      <c r="AQ62" s="378"/>
      <c r="AS62" s="379"/>
      <c r="AT62" s="382"/>
      <c r="AU62" s="379"/>
      <c r="AV62" s="380"/>
      <c r="AW62" s="87"/>
      <c r="AY62" s="379"/>
      <c r="AZ62" s="380"/>
      <c r="BA62" s="381"/>
      <c r="BB62" s="381"/>
      <c r="BC62" s="381"/>
      <c r="BD62" s="381"/>
      <c r="BE62" s="381"/>
      <c r="BF62" s="381"/>
      <c r="BG62" s="381"/>
      <c r="BH62" s="381"/>
      <c r="BI62" s="381"/>
      <c r="BJ62" s="381"/>
      <c r="BK62" s="381"/>
    </row>
    <row r="63" spans="1:63" s="128" customFormat="1" ht="15.75" customHeight="1">
      <c r="A63" s="73"/>
      <c r="B63" s="418"/>
      <c r="C63" s="418"/>
      <c r="D63" s="419"/>
      <c r="E63" s="372"/>
      <c r="F63" s="403"/>
      <c r="G63" s="420"/>
      <c r="H63" s="421"/>
      <c r="I63" s="422"/>
      <c r="J63" s="428"/>
      <c r="K63" s="136"/>
      <c r="L63" s="74"/>
      <c r="M63" s="74"/>
      <c r="N63" s="74"/>
      <c r="O63" s="426"/>
      <c r="P63" s="84"/>
      <c r="Q63" s="73"/>
      <c r="R63" s="73"/>
      <c r="S63" s="421" t="s">
        <v>2</v>
      </c>
      <c r="T63" s="421"/>
      <c r="U63" s="434">
        <v>3.35</v>
      </c>
      <c r="V63" s="435"/>
      <c r="W63" s="73"/>
      <c r="X63" s="73"/>
      <c r="Y63" s="73"/>
      <c r="Z63" s="73"/>
      <c r="AA63" s="83"/>
      <c r="AC63" s="371" t="s">
        <v>243</v>
      </c>
      <c r="AD63" s="371"/>
      <c r="AE63" s="371"/>
      <c r="AF63" s="372"/>
      <c r="AG63" s="412"/>
      <c r="AH63" s="373">
        <f>IF(AF63="",0,VLOOKUP(AF63,$S$62:$V$74,3,FALSE))</f>
        <v>0</v>
      </c>
      <c r="AI63" s="374"/>
      <c r="AJ63" s="373">
        <f t="shared" ref="AJ63" si="81">IF(AF63="",0,ROUND(AH63*(AG63/1000),3))</f>
        <v>0</v>
      </c>
      <c r="AK63" s="374"/>
      <c r="AL63" s="372"/>
      <c r="AM63" s="372"/>
      <c r="AN63" s="373">
        <f t="shared" ref="AN63" si="82">IF(AL63="",0,VLOOKUP(AL63,$S$62:$V$74,3,FALSE))</f>
        <v>0</v>
      </c>
      <c r="AO63" s="374"/>
      <c r="AP63" s="373">
        <f t="shared" ref="AP63" si="83">IF(AL63="",0,ROUND(AN63*(AM63/1000),3))</f>
        <v>0</v>
      </c>
      <c r="AQ63" s="374"/>
      <c r="AS63" s="379" t="s">
        <v>142</v>
      </c>
      <c r="AT63" s="382" t="str">
        <f t="shared" ref="AT63" si="84">IF(AF63="","",AJ63+AP63)</f>
        <v/>
      </c>
      <c r="AU63" s="379" t="s">
        <v>244</v>
      </c>
      <c r="AV63" s="380" t="str">
        <f>IF(AF63="","",$I$39*H80*AT63)</f>
        <v/>
      </c>
      <c r="AW63" s="87"/>
      <c r="AY63" s="379" t="s">
        <v>245</v>
      </c>
      <c r="AZ63" s="380" t="str">
        <f t="shared" ref="AZ63" si="85">IF(AF63="","",$W$32+AV63)</f>
        <v/>
      </c>
      <c r="BA63" s="381" t="str">
        <f>IF(AZ63="","",IF($C$39="単相2線式100V",IF(AZ63&gt;2,"簡易計算の結果、逆潮流による電圧上昇値が標準電圧の2％を超えています。","簡易計算の結果、逆潮流による電圧上昇値が標準電圧の2％以内となります。"),IF($C$39="単相3線式100/200V",IF(AZ63&gt;2,"簡易計算の結果、逆潮流による電圧上昇値が標準電圧の2％を超えています。","簡易計算の結果、逆潮流による電圧上昇値が標準電圧の2％以内となります。"),IF($C$39="単相2線式200V",IF(AZ63&gt;4,"簡易計算の結果、逆潮流による電圧上昇値が標準電圧の2％を超えています。","簡易計算の結果、逆潮流による電圧上昇値が標準電圧の2％以内となります。"),IF($C$39="三相3線式200V",IF(AZ63&gt;4,"簡易計算の結果、逆潮流による電圧上昇値が標準電圧の2％を超えています。","簡易計算の結果、逆潮流による電圧上昇値が標準電圧の2％以内となります。"))))))</f>
        <v/>
      </c>
      <c r="BB63" s="381"/>
      <c r="BC63" s="381"/>
      <c r="BD63" s="381"/>
      <c r="BE63" s="381"/>
      <c r="BF63" s="381"/>
      <c r="BG63" s="381"/>
      <c r="BH63" s="381"/>
      <c r="BI63" s="381"/>
      <c r="BJ63" s="381"/>
      <c r="BK63" s="381"/>
    </row>
    <row r="64" spans="1:63" s="128" customFormat="1" ht="15.75" customHeight="1">
      <c r="A64" s="73"/>
      <c r="B64" s="371" t="s">
        <v>85</v>
      </c>
      <c r="C64" s="418"/>
      <c r="D64" s="419"/>
      <c r="E64" s="372"/>
      <c r="F64" s="403" t="s">
        <v>0</v>
      </c>
      <c r="G64" s="420" t="s">
        <v>163</v>
      </c>
      <c r="H64" s="421">
        <f>IF($C$39=$B$149,ROUND(E64*1000/105,1),IF($C$39=$B$150,ROUND(E64*1000/210,1),IF($C$39=$B$151,ROUND(E64*1000/210,1),IF($C$39=$B$152,ROUND(E64*1000/SQRT(3)/210,1),0))))</f>
        <v>0</v>
      </c>
      <c r="I64" s="422" t="s">
        <v>101</v>
      </c>
      <c r="J64" s="428"/>
      <c r="K64" s="136"/>
      <c r="L64" s="74"/>
      <c r="M64" s="74"/>
      <c r="N64" s="74"/>
      <c r="O64" s="426"/>
      <c r="P64" s="84"/>
      <c r="Q64" s="73"/>
      <c r="R64" s="73"/>
      <c r="S64" s="421" t="s">
        <v>3</v>
      </c>
      <c r="T64" s="421"/>
      <c r="U64" s="434">
        <v>2.21</v>
      </c>
      <c r="V64" s="435"/>
      <c r="W64" s="73"/>
      <c r="X64" s="76"/>
      <c r="Y64" s="76"/>
      <c r="Z64" s="76"/>
      <c r="AA64" s="87"/>
      <c r="AC64" s="371"/>
      <c r="AD64" s="371"/>
      <c r="AE64" s="371"/>
      <c r="AF64" s="372"/>
      <c r="AG64" s="413"/>
      <c r="AH64" s="375"/>
      <c r="AI64" s="376"/>
      <c r="AJ64" s="375"/>
      <c r="AK64" s="376"/>
      <c r="AL64" s="372"/>
      <c r="AM64" s="372"/>
      <c r="AN64" s="375"/>
      <c r="AO64" s="376"/>
      <c r="AP64" s="375"/>
      <c r="AQ64" s="376"/>
      <c r="AS64" s="379"/>
      <c r="AT64" s="382"/>
      <c r="AU64" s="379"/>
      <c r="AV64" s="380"/>
      <c r="AW64" s="87"/>
      <c r="AY64" s="379"/>
      <c r="AZ64" s="380"/>
      <c r="BA64" s="381"/>
      <c r="BB64" s="381"/>
      <c r="BC64" s="381"/>
      <c r="BD64" s="381"/>
      <c r="BE64" s="381"/>
      <c r="BF64" s="381"/>
      <c r="BG64" s="381"/>
      <c r="BH64" s="381"/>
      <c r="BI64" s="381"/>
      <c r="BJ64" s="381"/>
      <c r="BK64" s="381"/>
    </row>
    <row r="65" spans="1:63" s="128" customFormat="1" ht="15.75" customHeight="1">
      <c r="A65" s="73"/>
      <c r="B65" s="418"/>
      <c r="C65" s="418"/>
      <c r="D65" s="419"/>
      <c r="E65" s="372"/>
      <c r="F65" s="403"/>
      <c r="G65" s="420"/>
      <c r="H65" s="421"/>
      <c r="I65" s="422"/>
      <c r="J65" s="428"/>
      <c r="K65" s="136"/>
      <c r="L65" s="74"/>
      <c r="M65" s="74"/>
      <c r="N65" s="74"/>
      <c r="O65" s="426"/>
      <c r="P65" s="84"/>
      <c r="Q65" s="73"/>
      <c r="R65" s="73"/>
      <c r="S65" s="421" t="s">
        <v>4</v>
      </c>
      <c r="T65" s="421"/>
      <c r="U65" s="434">
        <v>3.33</v>
      </c>
      <c r="V65" s="435"/>
      <c r="W65" s="73"/>
      <c r="X65" s="76"/>
      <c r="Y65" s="76"/>
      <c r="Z65" s="76"/>
      <c r="AA65" s="87"/>
      <c r="AC65" s="371"/>
      <c r="AD65" s="371"/>
      <c r="AE65" s="371"/>
      <c r="AF65" s="372"/>
      <c r="AG65" s="414"/>
      <c r="AH65" s="377"/>
      <c r="AI65" s="378"/>
      <c r="AJ65" s="377"/>
      <c r="AK65" s="378"/>
      <c r="AL65" s="372"/>
      <c r="AM65" s="372"/>
      <c r="AN65" s="377"/>
      <c r="AO65" s="378"/>
      <c r="AP65" s="377"/>
      <c r="AQ65" s="378"/>
      <c r="AS65" s="379"/>
      <c r="AT65" s="382"/>
      <c r="AU65" s="379"/>
      <c r="AV65" s="380"/>
      <c r="AW65" s="87"/>
      <c r="AY65" s="379"/>
      <c r="AZ65" s="380"/>
      <c r="BA65" s="381"/>
      <c r="BB65" s="381"/>
      <c r="BC65" s="381"/>
      <c r="BD65" s="381"/>
      <c r="BE65" s="381"/>
      <c r="BF65" s="381"/>
      <c r="BG65" s="381"/>
      <c r="BH65" s="381"/>
      <c r="BI65" s="381"/>
      <c r="BJ65" s="381"/>
      <c r="BK65" s="381"/>
    </row>
    <row r="66" spans="1:63" s="128" customFormat="1" ht="15.75" customHeight="1">
      <c r="A66" s="73"/>
      <c r="B66" s="371" t="s">
        <v>88</v>
      </c>
      <c r="C66" s="418"/>
      <c r="D66" s="419"/>
      <c r="E66" s="372"/>
      <c r="F66" s="403" t="s">
        <v>0</v>
      </c>
      <c r="G66" s="420" t="s">
        <v>163</v>
      </c>
      <c r="H66" s="421">
        <f>IF($C$39=$B$149,ROUND(E66*1000/105,1),IF($C$39=$B$150,ROUND(E66*1000/210,1),IF($C$39=$B$151,ROUND(E66*1000/210,1),IF($C$39=$B$152,ROUND(E66*1000/SQRT(3)/210,1),0))))</f>
        <v>0</v>
      </c>
      <c r="I66" s="422" t="s">
        <v>102</v>
      </c>
      <c r="J66" s="428"/>
      <c r="K66" s="136"/>
      <c r="L66" s="142"/>
      <c r="M66" s="142"/>
      <c r="N66" s="142"/>
      <c r="O66" s="426"/>
      <c r="P66" s="84"/>
      <c r="Q66" s="73"/>
      <c r="R66" s="73"/>
      <c r="S66" s="442" t="s">
        <v>5</v>
      </c>
      <c r="T66" s="442"/>
      <c r="U66" s="434">
        <v>2.31</v>
      </c>
      <c r="V66" s="435"/>
      <c r="W66" s="73"/>
      <c r="X66" s="76"/>
      <c r="Y66" s="76"/>
      <c r="Z66" s="76"/>
      <c r="AA66" s="87"/>
      <c r="AC66" s="371" t="s">
        <v>246</v>
      </c>
      <c r="AD66" s="371"/>
      <c r="AE66" s="371"/>
      <c r="AF66" s="372"/>
      <c r="AG66" s="412"/>
      <c r="AH66" s="373">
        <f t="shared" ref="AH66" si="86">IF(AF66="",0,VLOOKUP(AF66,$S$62:$V$74,3,FALSE))</f>
        <v>0</v>
      </c>
      <c r="AI66" s="374"/>
      <c r="AJ66" s="373">
        <f t="shared" ref="AJ66" si="87">IF(AF66="",0,ROUND(AH66*(AG66/1000),3))</f>
        <v>0</v>
      </c>
      <c r="AK66" s="374"/>
      <c r="AL66" s="372"/>
      <c r="AM66" s="372"/>
      <c r="AN66" s="373">
        <f t="shared" ref="AN66" si="88">IF(AL66="",0,VLOOKUP(AL66,$S$62:$V$74,3,FALSE))</f>
        <v>0</v>
      </c>
      <c r="AO66" s="374"/>
      <c r="AP66" s="373">
        <f t="shared" ref="AP66" si="89">IF(AL66="",0,ROUND(AN66*(AM66/1000),3))</f>
        <v>0</v>
      </c>
      <c r="AQ66" s="374"/>
      <c r="AS66" s="379" t="s">
        <v>143</v>
      </c>
      <c r="AT66" s="382" t="str">
        <f t="shared" ref="AT66" si="90">IF(AF66="","",AJ66+AP66)</f>
        <v/>
      </c>
      <c r="AU66" s="379" t="s">
        <v>247</v>
      </c>
      <c r="AV66" s="380" t="str">
        <f>IF(AF66="","",$I$39*H82*AT66)</f>
        <v/>
      </c>
      <c r="AW66" s="83"/>
      <c r="AY66" s="379" t="s">
        <v>248</v>
      </c>
      <c r="AZ66" s="380" t="str">
        <f t="shared" ref="AZ66" si="91">IF(AF66="","",$W$32+AV66)</f>
        <v/>
      </c>
      <c r="BA66" s="381" t="str">
        <f>IF(AZ66="","",IF($C$39="単相2線式100V",IF(AZ66&gt;2,"簡易計算の結果、逆潮流による電圧上昇値が標準電圧の2％を超えています。","簡易計算の結果、逆潮流による電圧上昇値が標準電圧の2％以内となります。"),IF($C$39="単相3線式100/200V",IF(AZ66&gt;2,"簡易計算の結果、逆潮流による電圧上昇値が標準電圧の2％を超えています。","簡易計算の結果、逆潮流による電圧上昇値が標準電圧の2％以内となります。"),IF($C$39="単相2線式200V",IF(AZ66&gt;4,"簡易計算の結果、逆潮流による電圧上昇値が標準電圧の2％を超えています。","簡易計算の結果、逆潮流による電圧上昇値が標準電圧の2％以内となります。"),IF($C$39="三相3線式200V",IF(AZ66&gt;4,"簡易計算の結果、逆潮流による電圧上昇値が標準電圧の2％を超えています。","簡易計算の結果、逆潮流による電圧上昇値が標準電圧の2％以内となります。"))))))</f>
        <v/>
      </c>
      <c r="BB66" s="381"/>
      <c r="BC66" s="381"/>
      <c r="BD66" s="381"/>
      <c r="BE66" s="381"/>
      <c r="BF66" s="381"/>
      <c r="BG66" s="381"/>
      <c r="BH66" s="381"/>
      <c r="BI66" s="381"/>
      <c r="BJ66" s="381"/>
      <c r="BK66" s="381"/>
    </row>
    <row r="67" spans="1:63" s="128" customFormat="1" ht="15.75" customHeight="1">
      <c r="A67" s="73"/>
      <c r="B67" s="418"/>
      <c r="C67" s="418"/>
      <c r="D67" s="419"/>
      <c r="E67" s="372"/>
      <c r="F67" s="403"/>
      <c r="G67" s="420"/>
      <c r="H67" s="421"/>
      <c r="I67" s="422"/>
      <c r="J67" s="428"/>
      <c r="K67" s="136"/>
      <c r="L67" s="142"/>
      <c r="M67" s="142"/>
      <c r="N67" s="142"/>
      <c r="O67" s="426"/>
      <c r="P67" s="84"/>
      <c r="Q67" s="73"/>
      <c r="R67" s="73"/>
      <c r="S67" s="442" t="s">
        <v>6</v>
      </c>
      <c r="T67" s="442"/>
      <c r="U67" s="434">
        <v>1.3</v>
      </c>
      <c r="V67" s="435"/>
      <c r="W67" s="73"/>
      <c r="X67" s="76"/>
      <c r="Y67" s="76"/>
      <c r="Z67" s="76"/>
      <c r="AA67" s="87"/>
      <c r="AC67" s="371"/>
      <c r="AD67" s="371"/>
      <c r="AE67" s="371"/>
      <c r="AF67" s="372"/>
      <c r="AG67" s="413"/>
      <c r="AH67" s="375"/>
      <c r="AI67" s="376"/>
      <c r="AJ67" s="375"/>
      <c r="AK67" s="376"/>
      <c r="AL67" s="372"/>
      <c r="AM67" s="372"/>
      <c r="AN67" s="375"/>
      <c r="AO67" s="376"/>
      <c r="AP67" s="375"/>
      <c r="AQ67" s="376"/>
      <c r="AS67" s="379"/>
      <c r="AT67" s="382"/>
      <c r="AU67" s="379"/>
      <c r="AV67" s="380"/>
      <c r="AW67" s="83"/>
      <c r="AY67" s="379"/>
      <c r="AZ67" s="380"/>
      <c r="BA67" s="381"/>
      <c r="BB67" s="381"/>
      <c r="BC67" s="381"/>
      <c r="BD67" s="381"/>
      <c r="BE67" s="381"/>
      <c r="BF67" s="381"/>
      <c r="BG67" s="381"/>
      <c r="BH67" s="381"/>
      <c r="BI67" s="381"/>
      <c r="BJ67" s="381"/>
      <c r="BK67" s="381"/>
    </row>
    <row r="68" spans="1:63" s="128" customFormat="1" ht="15.75" customHeight="1">
      <c r="A68" s="73"/>
      <c r="B68" s="371" t="s">
        <v>90</v>
      </c>
      <c r="C68" s="418"/>
      <c r="D68" s="419"/>
      <c r="E68" s="372"/>
      <c r="F68" s="403" t="s">
        <v>0</v>
      </c>
      <c r="G68" s="420" t="s">
        <v>163</v>
      </c>
      <c r="H68" s="421">
        <f>IF($C$39=$B$149,ROUND(E68*1000/105,1),IF($C$39=$B$150,ROUND(E68*1000/210,1),IF($C$39=$B$151,ROUND(E68*1000/210,1),IF($C$39=$B$152,ROUND(E68*1000/SQRT(3)/210,1),0))))</f>
        <v>0</v>
      </c>
      <c r="I68" s="422" t="s">
        <v>103</v>
      </c>
      <c r="J68" s="428"/>
      <c r="K68" s="136"/>
      <c r="L68" s="142"/>
      <c r="M68" s="142"/>
      <c r="N68" s="142"/>
      <c r="O68" s="426"/>
      <c r="P68" s="84"/>
      <c r="Q68" s="73"/>
      <c r="R68" s="73"/>
      <c r="S68" s="442" t="s">
        <v>7</v>
      </c>
      <c r="T68" s="442"/>
      <c r="U68" s="434">
        <v>0.82399999999999995</v>
      </c>
      <c r="V68" s="435"/>
      <c r="W68" s="73"/>
      <c r="X68" s="76"/>
      <c r="Y68" s="76"/>
      <c r="Z68" s="76"/>
      <c r="AA68" s="87"/>
      <c r="AC68" s="371"/>
      <c r="AD68" s="371"/>
      <c r="AE68" s="371"/>
      <c r="AF68" s="372"/>
      <c r="AG68" s="414"/>
      <c r="AH68" s="377"/>
      <c r="AI68" s="378"/>
      <c r="AJ68" s="377"/>
      <c r="AK68" s="378"/>
      <c r="AL68" s="372"/>
      <c r="AM68" s="372"/>
      <c r="AN68" s="377"/>
      <c r="AO68" s="378"/>
      <c r="AP68" s="377"/>
      <c r="AQ68" s="378"/>
      <c r="AS68" s="379"/>
      <c r="AT68" s="382"/>
      <c r="AU68" s="379"/>
      <c r="AV68" s="380"/>
      <c r="AW68" s="87"/>
      <c r="AY68" s="379"/>
      <c r="AZ68" s="380"/>
      <c r="BA68" s="381"/>
      <c r="BB68" s="381"/>
      <c r="BC68" s="381"/>
      <c r="BD68" s="381"/>
      <c r="BE68" s="381"/>
      <c r="BF68" s="381"/>
      <c r="BG68" s="381"/>
      <c r="BH68" s="381"/>
      <c r="BI68" s="381"/>
      <c r="BJ68" s="381"/>
      <c r="BK68" s="381"/>
    </row>
    <row r="69" spans="1:63" s="128" customFormat="1" ht="15.75" customHeight="1">
      <c r="A69" s="73"/>
      <c r="B69" s="418"/>
      <c r="C69" s="418"/>
      <c r="D69" s="419"/>
      <c r="E69" s="372"/>
      <c r="F69" s="403"/>
      <c r="G69" s="420"/>
      <c r="H69" s="421"/>
      <c r="I69" s="422"/>
      <c r="J69" s="428"/>
      <c r="K69" s="136"/>
      <c r="L69" s="74"/>
      <c r="M69" s="74"/>
      <c r="N69" s="74"/>
      <c r="O69" s="426"/>
      <c r="P69" s="84"/>
      <c r="Q69" s="73"/>
      <c r="R69" s="73"/>
      <c r="S69" s="442" t="s">
        <v>8</v>
      </c>
      <c r="T69" s="442"/>
      <c r="U69" s="434">
        <v>0.48699999999999999</v>
      </c>
      <c r="V69" s="435"/>
      <c r="W69" s="73"/>
      <c r="X69" s="76"/>
      <c r="Y69" s="76"/>
      <c r="Z69" s="76"/>
      <c r="AA69" s="87"/>
      <c r="AC69" s="371" t="s">
        <v>249</v>
      </c>
      <c r="AD69" s="371"/>
      <c r="AE69" s="371"/>
      <c r="AF69" s="372"/>
      <c r="AG69" s="412"/>
      <c r="AH69" s="373">
        <f t="shared" ref="AH69" si="92">IF(AF69="",0,VLOOKUP(AF69,$S$62:$V$74,3,FALSE))</f>
        <v>0</v>
      </c>
      <c r="AI69" s="374"/>
      <c r="AJ69" s="373">
        <f t="shared" ref="AJ69" si="93">IF(AF69="",0,ROUND(AH69*(AG69/1000),3))</f>
        <v>0</v>
      </c>
      <c r="AK69" s="374"/>
      <c r="AL69" s="372"/>
      <c r="AM69" s="372"/>
      <c r="AN69" s="373">
        <f t="shared" ref="AN69" si="94">IF(AL69="",0,VLOOKUP(AL69,$S$62:$V$74,3,FALSE))</f>
        <v>0</v>
      </c>
      <c r="AO69" s="374"/>
      <c r="AP69" s="373">
        <f t="shared" ref="AP69" si="95">IF(AL69="",0,ROUND(AN69*(AM69/1000),3))</f>
        <v>0</v>
      </c>
      <c r="AQ69" s="374"/>
      <c r="AS69" s="379" t="s">
        <v>144</v>
      </c>
      <c r="AT69" s="382" t="str">
        <f t="shared" si="50"/>
        <v/>
      </c>
      <c r="AU69" s="379" t="s">
        <v>250</v>
      </c>
      <c r="AV69" s="380" t="str">
        <f>IF(AF69="","",$I$39*H84*AT69)</f>
        <v/>
      </c>
      <c r="AW69" s="87"/>
      <c r="AY69" s="379" t="s">
        <v>251</v>
      </c>
      <c r="AZ69" s="380" t="str">
        <f t="shared" ref="AZ69" si="96">IF(AF69="","",$W$32+AV69)</f>
        <v/>
      </c>
      <c r="BA69" s="381" t="str">
        <f>IF(AZ69="","",IF($C$39="単相2線式100V",IF(AZ69&gt;2,"簡易計算の結果、逆潮流による電圧上昇値が標準電圧の2％を超えています。","簡易計算の結果、逆潮流による電圧上昇値が標準電圧の2％以内となります。"),IF($C$39="単相3線式100/200V",IF(AZ69&gt;2,"簡易計算の結果、逆潮流による電圧上昇値が標準電圧の2％を超えています。","簡易計算の結果、逆潮流による電圧上昇値が標準電圧の2％以内となります。"),IF($C$39="単相2線式200V",IF(AZ69&gt;4,"簡易計算の結果、逆潮流による電圧上昇値が標準電圧の2％を超えています。","簡易計算の結果、逆潮流による電圧上昇値が標準電圧の2％以内となります。"),IF($C$39="三相3線式200V",IF(AZ69&gt;4,"簡易計算の結果、逆潮流による電圧上昇値が標準電圧の2％を超えています。","簡易計算の結果、逆潮流による電圧上昇値が標準電圧の2％以内となります。"))))))</f>
        <v/>
      </c>
      <c r="BB69" s="381"/>
      <c r="BC69" s="381"/>
      <c r="BD69" s="381"/>
      <c r="BE69" s="381"/>
      <c r="BF69" s="381"/>
      <c r="BG69" s="381"/>
      <c r="BH69" s="381"/>
      <c r="BI69" s="381"/>
      <c r="BJ69" s="381"/>
      <c r="BK69" s="381"/>
    </row>
    <row r="70" spans="1:63" s="128" customFormat="1" ht="15.75" customHeight="1">
      <c r="A70" s="73"/>
      <c r="B70" s="430" t="s">
        <v>115</v>
      </c>
      <c r="C70" s="431"/>
      <c r="D70" s="431"/>
      <c r="E70" s="372"/>
      <c r="F70" s="403" t="s">
        <v>0</v>
      </c>
      <c r="G70" s="420" t="s">
        <v>163</v>
      </c>
      <c r="H70" s="421">
        <f>IF($C$39=$B$149,ROUND(E70*1000/105,1),IF($C$39=$B$150,ROUND(E70*1000/210,1),IF($C$39=$B$151,ROUND(E70*1000/210,1),IF($C$39=$B$152,ROUND(E70*1000/SQRT(3)/210,1),0))))</f>
        <v>0</v>
      </c>
      <c r="I70" s="422" t="s">
        <v>104</v>
      </c>
      <c r="J70" s="428"/>
      <c r="K70" s="73"/>
      <c r="L70" s="142"/>
      <c r="M70" s="142"/>
      <c r="N70" s="142"/>
      <c r="O70" s="73"/>
      <c r="P70" s="84"/>
      <c r="Q70" s="73"/>
      <c r="R70" s="73"/>
      <c r="S70" s="421" t="s">
        <v>9</v>
      </c>
      <c r="T70" s="421"/>
      <c r="U70" s="434">
        <v>0.30299999999999999</v>
      </c>
      <c r="V70" s="435"/>
      <c r="W70" s="73"/>
      <c r="X70" s="76"/>
      <c r="Y70" s="76"/>
      <c r="Z70" s="76"/>
      <c r="AA70" s="87"/>
      <c r="AC70" s="371"/>
      <c r="AD70" s="371"/>
      <c r="AE70" s="371"/>
      <c r="AF70" s="372"/>
      <c r="AG70" s="413"/>
      <c r="AH70" s="375"/>
      <c r="AI70" s="376"/>
      <c r="AJ70" s="375"/>
      <c r="AK70" s="376"/>
      <c r="AL70" s="372"/>
      <c r="AM70" s="372"/>
      <c r="AN70" s="375"/>
      <c r="AO70" s="376"/>
      <c r="AP70" s="375"/>
      <c r="AQ70" s="376"/>
      <c r="AS70" s="379"/>
      <c r="AT70" s="382"/>
      <c r="AU70" s="379"/>
      <c r="AV70" s="380"/>
      <c r="AW70" s="87"/>
      <c r="AY70" s="379"/>
      <c r="AZ70" s="380"/>
      <c r="BA70" s="381"/>
      <c r="BB70" s="381"/>
      <c r="BC70" s="381"/>
      <c r="BD70" s="381"/>
      <c r="BE70" s="381"/>
      <c r="BF70" s="381"/>
      <c r="BG70" s="381"/>
      <c r="BH70" s="381"/>
      <c r="BI70" s="381"/>
      <c r="BJ70" s="381"/>
      <c r="BK70" s="381"/>
    </row>
    <row r="71" spans="1:63" s="128" customFormat="1" ht="15.75" customHeight="1">
      <c r="A71" s="73"/>
      <c r="B71" s="432"/>
      <c r="C71" s="433"/>
      <c r="D71" s="433"/>
      <c r="E71" s="372"/>
      <c r="F71" s="403"/>
      <c r="G71" s="420"/>
      <c r="H71" s="421"/>
      <c r="I71" s="422"/>
      <c r="J71" s="428"/>
      <c r="K71" s="136"/>
      <c r="L71" s="142"/>
      <c r="M71" s="142"/>
      <c r="N71" s="142"/>
      <c r="O71" s="426"/>
      <c r="P71" s="84"/>
      <c r="Q71" s="73"/>
      <c r="R71" s="73"/>
      <c r="S71" s="442" t="s">
        <v>10</v>
      </c>
      <c r="T71" s="442"/>
      <c r="U71" s="434">
        <v>0.18</v>
      </c>
      <c r="V71" s="435"/>
      <c r="W71" s="73"/>
      <c r="X71" s="76"/>
      <c r="Y71" s="76"/>
      <c r="Z71" s="76"/>
      <c r="AA71" s="87"/>
      <c r="AC71" s="371"/>
      <c r="AD71" s="371"/>
      <c r="AE71" s="371"/>
      <c r="AF71" s="372"/>
      <c r="AG71" s="414"/>
      <c r="AH71" s="377"/>
      <c r="AI71" s="378"/>
      <c r="AJ71" s="377"/>
      <c r="AK71" s="378"/>
      <c r="AL71" s="372"/>
      <c r="AM71" s="372"/>
      <c r="AN71" s="377"/>
      <c r="AO71" s="378"/>
      <c r="AP71" s="377"/>
      <c r="AQ71" s="378"/>
      <c r="AS71" s="379"/>
      <c r="AT71" s="382"/>
      <c r="AU71" s="379"/>
      <c r="AV71" s="380"/>
      <c r="AW71" s="87"/>
      <c r="AY71" s="379"/>
      <c r="AZ71" s="380"/>
      <c r="BA71" s="381"/>
      <c r="BB71" s="381"/>
      <c r="BC71" s="381"/>
      <c r="BD71" s="381"/>
      <c r="BE71" s="381"/>
      <c r="BF71" s="381"/>
      <c r="BG71" s="381"/>
      <c r="BH71" s="381"/>
      <c r="BI71" s="381"/>
      <c r="BJ71" s="381"/>
      <c r="BK71" s="381"/>
    </row>
    <row r="72" spans="1:63" s="128" customFormat="1" ht="15.75" customHeight="1">
      <c r="A72" s="73"/>
      <c r="B72" s="430" t="s">
        <v>116</v>
      </c>
      <c r="C72" s="431"/>
      <c r="D72" s="431"/>
      <c r="E72" s="372"/>
      <c r="F72" s="403" t="s">
        <v>0</v>
      </c>
      <c r="G72" s="420" t="s">
        <v>163</v>
      </c>
      <c r="H72" s="421">
        <f>IF($C$39=$B$149,ROUND(E72*1000/105,1),IF($C$39=$B$150,ROUND(E72*1000/210,1),IF($C$39=$B$151,ROUND(E72*1000/210,1),IF($C$39=$B$152,ROUND(E72*1000/SQRT(3)/210,1),0))))</f>
        <v>0</v>
      </c>
      <c r="I72" s="422" t="s">
        <v>105</v>
      </c>
      <c r="J72" s="428"/>
      <c r="K72" s="136"/>
      <c r="L72" s="142"/>
      <c r="M72" s="142"/>
      <c r="N72" s="142"/>
      <c r="O72" s="426"/>
      <c r="P72" s="84"/>
      <c r="Q72" s="73"/>
      <c r="R72" s="73"/>
      <c r="S72" s="442" t="s">
        <v>11</v>
      </c>
      <c r="T72" s="442"/>
      <c r="U72" s="434">
        <v>0.11799999999999999</v>
      </c>
      <c r="V72" s="435"/>
      <c r="W72" s="73"/>
      <c r="X72" s="76"/>
      <c r="Y72" s="76"/>
      <c r="Z72" s="76"/>
      <c r="AA72" s="87"/>
      <c r="AC72" s="371" t="s">
        <v>252</v>
      </c>
      <c r="AD72" s="371"/>
      <c r="AE72" s="371"/>
      <c r="AF72" s="372"/>
      <c r="AG72" s="412"/>
      <c r="AH72" s="373">
        <f t="shared" ref="AH72" si="97">IF(AF72="",0,VLOOKUP(AF72,$S$62:$V$74,3,FALSE))</f>
        <v>0</v>
      </c>
      <c r="AI72" s="374"/>
      <c r="AJ72" s="373">
        <f t="shared" ref="AJ72" si="98">IF(AF72="",0,ROUND(AH72*(AG72/1000),3))</f>
        <v>0</v>
      </c>
      <c r="AK72" s="374"/>
      <c r="AL72" s="372"/>
      <c r="AM72" s="372"/>
      <c r="AN72" s="373">
        <f t="shared" ref="AN72" si="99">IF(AL72="",0,VLOOKUP(AL72,$S$62:$V$74,3,FALSE))</f>
        <v>0</v>
      </c>
      <c r="AO72" s="374"/>
      <c r="AP72" s="373">
        <f t="shared" ref="AP72" si="100">IF(AL72="",0,ROUND(AN72*(AM72/1000),3))</f>
        <v>0</v>
      </c>
      <c r="AQ72" s="374"/>
      <c r="AS72" s="379" t="s">
        <v>145</v>
      </c>
      <c r="AT72" s="382" t="str">
        <f t="shared" si="56"/>
        <v/>
      </c>
      <c r="AU72" s="379" t="s">
        <v>253</v>
      </c>
      <c r="AV72" s="380" t="str">
        <f>IF(AF72="","",$I$39*H86*AT72)</f>
        <v/>
      </c>
      <c r="AW72" s="87"/>
      <c r="AY72" s="379" t="s">
        <v>254</v>
      </c>
      <c r="AZ72" s="380" t="str">
        <f t="shared" ref="AZ72" si="101">IF(AF72="","",$W$32+AV72)</f>
        <v/>
      </c>
      <c r="BA72" s="381" t="str">
        <f>IF(AZ72="","",IF($C$39="単相2線式100V",IF(AZ72&gt;2,"簡易計算の結果、逆潮流による電圧上昇値が標準電圧の2％を超えています。","簡易計算の結果、逆潮流による電圧上昇値が標準電圧の2％以内となります。"),IF($C$39="単相3線式100/200V",IF(AZ72&gt;2,"簡易計算の結果、逆潮流による電圧上昇値が標準電圧の2％を超えています。","簡易計算の結果、逆潮流による電圧上昇値が標準電圧の2％以内となります。"),IF($C$39="単相2線式200V",IF(AZ72&gt;4,"簡易計算の結果、逆潮流による電圧上昇値が標準電圧の2％を超えています。","簡易計算の結果、逆潮流による電圧上昇値が標準電圧の2％以内となります。"),IF($C$39="三相3線式200V",IF(AZ72&gt;4,"簡易計算の結果、逆潮流による電圧上昇値が標準電圧の2％を超えています。","簡易計算の結果、逆潮流による電圧上昇値が標準電圧の2％以内となります。"))))))</f>
        <v/>
      </c>
      <c r="BB72" s="381"/>
      <c r="BC72" s="381"/>
      <c r="BD72" s="381"/>
      <c r="BE72" s="381"/>
      <c r="BF72" s="381"/>
      <c r="BG72" s="381"/>
      <c r="BH72" s="381"/>
      <c r="BI72" s="381"/>
      <c r="BJ72" s="381"/>
      <c r="BK72" s="381"/>
    </row>
    <row r="73" spans="1:63" s="128" customFormat="1" ht="15.75" customHeight="1">
      <c r="A73" s="73"/>
      <c r="B73" s="432"/>
      <c r="C73" s="433"/>
      <c r="D73" s="433"/>
      <c r="E73" s="372"/>
      <c r="F73" s="403"/>
      <c r="G73" s="420"/>
      <c r="H73" s="421"/>
      <c r="I73" s="422"/>
      <c r="J73" s="428"/>
      <c r="K73" s="73"/>
      <c r="L73" s="77"/>
      <c r="M73" s="77"/>
      <c r="N73" s="77"/>
      <c r="O73" s="73"/>
      <c r="P73" s="84"/>
      <c r="Q73" s="73"/>
      <c r="R73" s="73"/>
      <c r="S73" s="442" t="s">
        <v>25</v>
      </c>
      <c r="T73" s="442"/>
      <c r="U73" s="434">
        <v>9.2200000000000004E-2</v>
      </c>
      <c r="V73" s="435"/>
      <c r="W73" s="73"/>
      <c r="X73" s="76"/>
      <c r="Y73" s="76"/>
      <c r="Z73" s="76"/>
      <c r="AA73" s="87"/>
      <c r="AC73" s="371"/>
      <c r="AD73" s="371"/>
      <c r="AE73" s="371"/>
      <c r="AF73" s="372"/>
      <c r="AG73" s="413"/>
      <c r="AH73" s="375"/>
      <c r="AI73" s="376"/>
      <c r="AJ73" s="375"/>
      <c r="AK73" s="376"/>
      <c r="AL73" s="372"/>
      <c r="AM73" s="372"/>
      <c r="AN73" s="375"/>
      <c r="AO73" s="376"/>
      <c r="AP73" s="375"/>
      <c r="AQ73" s="376"/>
      <c r="AS73" s="379"/>
      <c r="AT73" s="382"/>
      <c r="AU73" s="379"/>
      <c r="AV73" s="380"/>
      <c r="AW73" s="87"/>
      <c r="AY73" s="379"/>
      <c r="AZ73" s="380"/>
      <c r="BA73" s="381"/>
      <c r="BB73" s="381"/>
      <c r="BC73" s="381"/>
      <c r="BD73" s="381"/>
      <c r="BE73" s="381"/>
      <c r="BF73" s="381"/>
      <c r="BG73" s="381"/>
      <c r="BH73" s="381"/>
      <c r="BI73" s="381"/>
      <c r="BJ73" s="381"/>
      <c r="BK73" s="381"/>
    </row>
    <row r="74" spans="1:63" s="128" customFormat="1" ht="15.75" customHeight="1">
      <c r="A74" s="73"/>
      <c r="B74" s="430" t="s">
        <v>117</v>
      </c>
      <c r="C74" s="431"/>
      <c r="D74" s="431"/>
      <c r="E74" s="372"/>
      <c r="F74" s="403" t="s">
        <v>0</v>
      </c>
      <c r="G74" s="420" t="s">
        <v>163</v>
      </c>
      <c r="H74" s="421">
        <f>IF($C$39=$B$149,ROUND(E74*1000/105,1),IF($C$39=$B$150,ROUND(E74*1000/210,1),IF($C$39=$B$151,ROUND(E74*1000/210,1),IF($C$39=$B$152,ROUND(E74*1000/SQRT(3)/210,1),0))))</f>
        <v>0</v>
      </c>
      <c r="I74" s="422" t="s">
        <v>106</v>
      </c>
      <c r="J74" s="428"/>
      <c r="K74" s="73"/>
      <c r="L74" s="77"/>
      <c r="M74" s="77"/>
      <c r="N74" s="77"/>
      <c r="O74" s="73"/>
      <c r="P74" s="84"/>
      <c r="Q74" s="73"/>
      <c r="R74" s="73"/>
      <c r="S74" s="442" t="s">
        <v>171</v>
      </c>
      <c r="T74" s="442"/>
      <c r="U74" s="434">
        <v>7.22E-2</v>
      </c>
      <c r="V74" s="435"/>
      <c r="W74" s="73"/>
      <c r="X74" s="76"/>
      <c r="Y74" s="76"/>
      <c r="Z74" s="76"/>
      <c r="AA74" s="87"/>
      <c r="AC74" s="371"/>
      <c r="AD74" s="371"/>
      <c r="AE74" s="371"/>
      <c r="AF74" s="372"/>
      <c r="AG74" s="414"/>
      <c r="AH74" s="377"/>
      <c r="AI74" s="378"/>
      <c r="AJ74" s="377"/>
      <c r="AK74" s="378"/>
      <c r="AL74" s="372"/>
      <c r="AM74" s="372"/>
      <c r="AN74" s="377"/>
      <c r="AO74" s="378"/>
      <c r="AP74" s="377"/>
      <c r="AQ74" s="378"/>
      <c r="AS74" s="379"/>
      <c r="AT74" s="382"/>
      <c r="AU74" s="379"/>
      <c r="AV74" s="380"/>
      <c r="AW74" s="87"/>
      <c r="AY74" s="379"/>
      <c r="AZ74" s="380"/>
      <c r="BA74" s="381"/>
      <c r="BB74" s="381"/>
      <c r="BC74" s="381"/>
      <c r="BD74" s="381"/>
      <c r="BE74" s="381"/>
      <c r="BF74" s="381"/>
      <c r="BG74" s="381"/>
      <c r="BH74" s="381"/>
      <c r="BI74" s="381"/>
      <c r="BJ74" s="381"/>
      <c r="BK74" s="381"/>
    </row>
    <row r="75" spans="1:63" s="128" customFormat="1" ht="15.75" customHeight="1">
      <c r="A75" s="73"/>
      <c r="B75" s="432"/>
      <c r="C75" s="433"/>
      <c r="D75" s="433"/>
      <c r="E75" s="372"/>
      <c r="F75" s="403"/>
      <c r="G75" s="420"/>
      <c r="H75" s="421"/>
      <c r="I75" s="422"/>
      <c r="J75" s="428"/>
      <c r="K75" s="73"/>
      <c r="L75" s="77"/>
      <c r="M75" s="77"/>
      <c r="N75" s="77"/>
      <c r="O75" s="73"/>
      <c r="P75" s="84"/>
      <c r="Q75" s="73"/>
      <c r="R75" s="73"/>
      <c r="S75" s="143" t="s">
        <v>91</v>
      </c>
      <c r="T75" s="76"/>
      <c r="U75" s="73"/>
      <c r="V75" s="73"/>
      <c r="W75" s="73"/>
      <c r="X75" s="76"/>
      <c r="Y75" s="76"/>
      <c r="Z75" s="76"/>
      <c r="AA75" s="87"/>
      <c r="AC75" s="371" t="s">
        <v>255</v>
      </c>
      <c r="AD75" s="371"/>
      <c r="AE75" s="371"/>
      <c r="AF75" s="372"/>
      <c r="AG75" s="412"/>
      <c r="AH75" s="373">
        <f>IF(AF75="",0,VLOOKUP(AF75,$S$62:$V$74,3,FALSE))</f>
        <v>0</v>
      </c>
      <c r="AI75" s="374"/>
      <c r="AJ75" s="373">
        <f t="shared" ref="AJ75" si="102">IF(AF75="",0,ROUND(AH75*(AG75/1000),3))</f>
        <v>0</v>
      </c>
      <c r="AK75" s="374"/>
      <c r="AL75" s="372"/>
      <c r="AM75" s="372"/>
      <c r="AN75" s="373">
        <f>IF(AL75="",0,VLOOKUP(AL75,$S$62:$V$74,3,FALSE))</f>
        <v>0</v>
      </c>
      <c r="AO75" s="374"/>
      <c r="AP75" s="373">
        <f t="shared" ref="AP75" si="103">IF(AL75="",0,ROUND(AN75*(AM75/1000),3))</f>
        <v>0</v>
      </c>
      <c r="AQ75" s="374"/>
      <c r="AS75" s="379" t="s">
        <v>146</v>
      </c>
      <c r="AT75" s="382" t="str">
        <f t="shared" si="62"/>
        <v/>
      </c>
      <c r="AU75" s="379" t="s">
        <v>256</v>
      </c>
      <c r="AV75" s="380" t="str">
        <f>IF(AF75="","",$I$39*H88*AT75)</f>
        <v/>
      </c>
      <c r="AW75" s="87"/>
      <c r="AY75" s="379" t="s">
        <v>257</v>
      </c>
      <c r="AZ75" s="380" t="str">
        <f>IF(AF75="","",$W$32+AV75)</f>
        <v/>
      </c>
      <c r="BA75" s="381" t="str">
        <f>IF(AZ75="","",IF($C$39="単相2線式100V",IF(AZ75&gt;2,"簡易計算の結果、逆潮流による電圧上昇値が標準電圧の2％を超えています。","簡易計算の結果、逆潮流による電圧上昇値が標準電圧の2％以内となります。"),IF($C$39="単相3線式100/200V",IF(AZ75&gt;2,"簡易計算の結果、逆潮流による電圧上昇値が標準電圧の2％を超えています。","簡易計算の結果、逆潮流による電圧上昇値が標準電圧の2％以内となります。"),IF($C$39="単相2線式200V",IF(AZ75&gt;4,"簡易計算の結果、逆潮流による電圧上昇値が標準電圧の2％を超えています。","簡易計算の結果、逆潮流による電圧上昇値が標準電圧の2％以内となります。"),IF($C$39="三相3線式200V",IF(AZ75&gt;4,"簡易計算の結果、逆潮流による電圧上昇値が標準電圧の2％を超えています。","簡易計算の結果、逆潮流による電圧上昇値が標準電圧の2％以内となります。"))))))</f>
        <v/>
      </c>
      <c r="BB75" s="381"/>
      <c r="BC75" s="381"/>
      <c r="BD75" s="381"/>
      <c r="BE75" s="381"/>
      <c r="BF75" s="381"/>
      <c r="BG75" s="381"/>
      <c r="BH75" s="381"/>
      <c r="BI75" s="381"/>
      <c r="BJ75" s="381"/>
      <c r="BK75" s="381"/>
    </row>
    <row r="76" spans="1:63" ht="15.75" customHeight="1">
      <c r="A76" s="73"/>
      <c r="B76" s="430" t="s">
        <v>118</v>
      </c>
      <c r="C76" s="431"/>
      <c r="D76" s="431"/>
      <c r="E76" s="372"/>
      <c r="F76" s="403" t="s">
        <v>0</v>
      </c>
      <c r="G76" s="420" t="s">
        <v>163</v>
      </c>
      <c r="H76" s="421">
        <f>IF($C$39=$B$149,ROUND(E76*1000/105,1),IF($C$39=$B$150,ROUND(E76*1000/210,1),IF($C$39=$B$151,ROUND(E76*1000/210,1),IF($C$39=$B$152,ROUND(E76*1000/SQRT(3)/210,1),0))))</f>
        <v>0</v>
      </c>
      <c r="I76" s="422" t="s">
        <v>107</v>
      </c>
      <c r="J76" s="428"/>
      <c r="K76" s="73"/>
      <c r="L76" s="77"/>
      <c r="M76" s="77"/>
      <c r="N76" s="77"/>
      <c r="O76" s="73"/>
      <c r="P76" s="84"/>
      <c r="Q76" s="73"/>
      <c r="R76" s="73"/>
      <c r="S76" s="73"/>
      <c r="T76" s="73"/>
      <c r="U76" s="73"/>
      <c r="V76" s="73"/>
      <c r="W76" s="73"/>
      <c r="X76" s="73"/>
      <c r="Y76" s="76"/>
      <c r="Z76" s="76"/>
      <c r="AA76" s="87"/>
      <c r="AB76" s="128"/>
      <c r="AC76" s="371"/>
      <c r="AD76" s="371"/>
      <c r="AE76" s="371"/>
      <c r="AF76" s="372"/>
      <c r="AG76" s="413"/>
      <c r="AH76" s="375"/>
      <c r="AI76" s="376"/>
      <c r="AJ76" s="375"/>
      <c r="AK76" s="376"/>
      <c r="AL76" s="372"/>
      <c r="AM76" s="372"/>
      <c r="AN76" s="375"/>
      <c r="AO76" s="376"/>
      <c r="AP76" s="375"/>
      <c r="AQ76" s="376"/>
      <c r="AR76" s="128"/>
      <c r="AS76" s="379"/>
      <c r="AT76" s="382"/>
      <c r="AU76" s="379"/>
      <c r="AV76" s="380"/>
      <c r="AW76" s="87"/>
      <c r="AX76" s="128"/>
      <c r="AY76" s="379"/>
      <c r="AZ76" s="380"/>
      <c r="BA76" s="381"/>
      <c r="BB76" s="381"/>
      <c r="BC76" s="381"/>
      <c r="BD76" s="381"/>
      <c r="BE76" s="381"/>
      <c r="BF76" s="381"/>
      <c r="BG76" s="381"/>
      <c r="BH76" s="381"/>
      <c r="BI76" s="381"/>
      <c r="BJ76" s="381"/>
      <c r="BK76" s="381"/>
    </row>
    <row r="77" spans="1:63" ht="15.75" customHeight="1">
      <c r="A77" s="73"/>
      <c r="B77" s="432"/>
      <c r="C77" s="433"/>
      <c r="D77" s="433"/>
      <c r="E77" s="372"/>
      <c r="F77" s="403"/>
      <c r="G77" s="420"/>
      <c r="H77" s="421"/>
      <c r="I77" s="422"/>
      <c r="J77" s="428"/>
      <c r="K77" s="73"/>
      <c r="L77" s="77"/>
      <c r="M77" s="77"/>
      <c r="N77" s="77"/>
      <c r="O77" s="73"/>
      <c r="P77" s="84"/>
      <c r="Q77" s="73"/>
      <c r="R77" s="73"/>
      <c r="S77" s="73"/>
      <c r="T77" s="73"/>
      <c r="U77" s="73"/>
      <c r="V77" s="73"/>
      <c r="W77" s="73"/>
      <c r="X77" s="73"/>
      <c r="Y77" s="76"/>
      <c r="Z77" s="76"/>
      <c r="AA77" s="87"/>
      <c r="AC77" s="371"/>
      <c r="AD77" s="371"/>
      <c r="AE77" s="371"/>
      <c r="AF77" s="372"/>
      <c r="AG77" s="414"/>
      <c r="AH77" s="377"/>
      <c r="AI77" s="378"/>
      <c r="AJ77" s="377"/>
      <c r="AK77" s="378"/>
      <c r="AL77" s="372"/>
      <c r="AM77" s="372"/>
      <c r="AN77" s="377"/>
      <c r="AO77" s="378"/>
      <c r="AP77" s="377"/>
      <c r="AQ77" s="378"/>
      <c r="AR77" s="128"/>
      <c r="AS77" s="379"/>
      <c r="AT77" s="382"/>
      <c r="AU77" s="379"/>
      <c r="AV77" s="380"/>
      <c r="AW77" s="87"/>
      <c r="AX77" s="128"/>
      <c r="AY77" s="379"/>
      <c r="AZ77" s="380"/>
      <c r="BA77" s="381"/>
      <c r="BB77" s="381"/>
      <c r="BC77" s="381"/>
      <c r="BD77" s="381"/>
      <c r="BE77" s="381"/>
      <c r="BF77" s="381"/>
      <c r="BG77" s="381"/>
      <c r="BH77" s="381"/>
      <c r="BI77" s="381"/>
      <c r="BJ77" s="381"/>
      <c r="BK77" s="381"/>
    </row>
    <row r="78" spans="1:63" ht="15.75" customHeight="1">
      <c r="A78" s="73"/>
      <c r="B78" s="430" t="s">
        <v>119</v>
      </c>
      <c r="C78" s="431"/>
      <c r="D78" s="431"/>
      <c r="E78" s="372"/>
      <c r="F78" s="403" t="s">
        <v>0</v>
      </c>
      <c r="G78" s="420" t="s">
        <v>163</v>
      </c>
      <c r="H78" s="421">
        <f>IF($C$39=$B$149,ROUND(E78*1000/105,1),IF($C$39=$B$150,ROUND(E78*1000/210,1),IF($C$39=$B$151,ROUND(E78*1000/210,1),IF($C$39=$B$152,ROUND(E78*1000/SQRT(3)/210,1),0))))</f>
        <v>0</v>
      </c>
      <c r="I78" s="422" t="s">
        <v>108</v>
      </c>
      <c r="J78" s="428"/>
      <c r="K78" s="73"/>
      <c r="L78" s="77"/>
      <c r="M78" s="77"/>
      <c r="N78" s="77"/>
      <c r="O78" s="73"/>
      <c r="P78" s="84"/>
      <c r="Q78" s="73"/>
      <c r="R78" s="76"/>
      <c r="S78" s="76"/>
      <c r="T78" s="73"/>
      <c r="U78" s="73"/>
      <c r="V78" s="73"/>
      <c r="W78" s="73"/>
      <c r="X78" s="73"/>
      <c r="Y78" s="76"/>
      <c r="Z78" s="76"/>
      <c r="AA78" s="87"/>
      <c r="AC78" s="444"/>
      <c r="AD78" s="444"/>
      <c r="AE78" s="444"/>
      <c r="AF78" s="445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87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</row>
    <row r="79" spans="1:63" ht="15.75" customHeight="1">
      <c r="A79" s="73"/>
      <c r="B79" s="432"/>
      <c r="C79" s="433"/>
      <c r="D79" s="433"/>
      <c r="E79" s="372"/>
      <c r="F79" s="403"/>
      <c r="G79" s="420"/>
      <c r="H79" s="421"/>
      <c r="I79" s="422"/>
      <c r="J79" s="428"/>
      <c r="K79" s="73"/>
      <c r="L79" s="77"/>
      <c r="M79" s="77"/>
      <c r="N79" s="77"/>
      <c r="O79" s="73"/>
      <c r="P79" s="84"/>
      <c r="Q79" s="73"/>
      <c r="R79" s="76"/>
      <c r="S79" s="76"/>
      <c r="T79" s="73"/>
      <c r="U79" s="73"/>
      <c r="V79" s="73"/>
      <c r="W79" s="73"/>
      <c r="X79" s="73"/>
      <c r="Y79" s="76"/>
      <c r="Z79" s="76"/>
      <c r="AA79" s="87"/>
      <c r="AC79" s="444"/>
      <c r="AD79" s="444"/>
      <c r="AE79" s="444"/>
      <c r="AF79" s="445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87"/>
      <c r="AX79" s="128"/>
      <c r="AY79" s="128"/>
      <c r="AZ79" s="128"/>
      <c r="BA79" s="443" t="s">
        <v>258</v>
      </c>
      <c r="BB79" s="443"/>
      <c r="BC79" s="443"/>
      <c r="BD79" s="443"/>
      <c r="BE79" s="443"/>
      <c r="BF79" s="443"/>
      <c r="BG79" s="443"/>
      <c r="BH79" s="443"/>
      <c r="BI79" s="443"/>
      <c r="BJ79" s="443"/>
      <c r="BK79" s="443"/>
    </row>
    <row r="80" spans="1:63" ht="15.75" customHeight="1">
      <c r="A80" s="144"/>
      <c r="B80" s="430" t="s">
        <v>120</v>
      </c>
      <c r="C80" s="431"/>
      <c r="D80" s="431"/>
      <c r="E80" s="372"/>
      <c r="F80" s="403" t="s">
        <v>0</v>
      </c>
      <c r="G80" s="420" t="s">
        <v>163</v>
      </c>
      <c r="H80" s="421">
        <f>IF($C$39=$B$149,ROUND(E80*1000/105,1),IF($C$39=$B$150,ROUND(E80*1000/210,1),IF($C$39=$B$151,ROUND(E80*1000/210,1),IF($C$39=$B$152,ROUND(E80*1000/SQRT(3)/210,1),0))))</f>
        <v>0</v>
      </c>
      <c r="I80" s="422" t="s">
        <v>109</v>
      </c>
      <c r="J80" s="428"/>
      <c r="K80" s="73"/>
      <c r="L80" s="77"/>
      <c r="M80" s="77"/>
      <c r="N80" s="77"/>
      <c r="O80" s="73"/>
      <c r="P80" s="84"/>
      <c r="Q80" s="73"/>
      <c r="R80" s="76"/>
      <c r="S80" s="76"/>
      <c r="T80" s="73"/>
      <c r="U80" s="73"/>
      <c r="V80" s="73"/>
      <c r="W80" s="73"/>
      <c r="X80" s="73"/>
      <c r="Y80" s="76"/>
      <c r="Z80" s="76"/>
      <c r="AA80" s="87"/>
      <c r="AC80" s="444"/>
      <c r="AD80" s="444"/>
      <c r="AE80" s="444"/>
      <c r="AF80" s="445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87"/>
      <c r="AX80" s="128"/>
      <c r="AY80" s="128"/>
      <c r="AZ80" s="128"/>
      <c r="BA80" s="443"/>
      <c r="BB80" s="443"/>
      <c r="BC80" s="443"/>
      <c r="BD80" s="443"/>
      <c r="BE80" s="443"/>
      <c r="BF80" s="443"/>
      <c r="BG80" s="443"/>
      <c r="BH80" s="443"/>
      <c r="BI80" s="443"/>
      <c r="BJ80" s="443"/>
      <c r="BK80" s="443"/>
    </row>
    <row r="81" spans="1:63" ht="15.75" customHeight="1">
      <c r="A81" s="97"/>
      <c r="B81" s="432"/>
      <c r="C81" s="433"/>
      <c r="D81" s="433"/>
      <c r="E81" s="372"/>
      <c r="F81" s="403"/>
      <c r="G81" s="420"/>
      <c r="H81" s="421"/>
      <c r="I81" s="422"/>
      <c r="J81" s="428"/>
      <c r="K81" s="76"/>
      <c r="L81" s="77"/>
      <c r="M81" s="77"/>
      <c r="N81" s="77"/>
      <c r="O81" s="76"/>
      <c r="P81" s="84"/>
      <c r="Q81" s="73"/>
      <c r="R81" s="76"/>
      <c r="S81" s="76"/>
      <c r="T81" s="76"/>
      <c r="U81" s="76"/>
      <c r="V81" s="76"/>
      <c r="W81" s="73"/>
      <c r="X81" s="73"/>
      <c r="Y81" s="76"/>
      <c r="Z81" s="76"/>
      <c r="AA81" s="87"/>
      <c r="AC81" s="444"/>
      <c r="AD81" s="444"/>
      <c r="AE81" s="444"/>
      <c r="AF81" s="445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87"/>
      <c r="AX81" s="128"/>
      <c r="AY81" s="128"/>
      <c r="AZ81" s="128"/>
      <c r="BA81" s="443"/>
      <c r="BB81" s="443"/>
      <c r="BC81" s="443"/>
      <c r="BD81" s="443"/>
      <c r="BE81" s="443"/>
      <c r="BF81" s="443"/>
      <c r="BG81" s="443"/>
      <c r="BH81" s="443"/>
      <c r="BI81" s="443"/>
      <c r="BJ81" s="443"/>
      <c r="BK81" s="443"/>
    </row>
    <row r="82" spans="1:63" ht="15.75" customHeight="1">
      <c r="A82" s="76"/>
      <c r="B82" s="371" t="s">
        <v>121</v>
      </c>
      <c r="C82" s="418"/>
      <c r="D82" s="419"/>
      <c r="E82" s="372"/>
      <c r="F82" s="403" t="s">
        <v>0</v>
      </c>
      <c r="G82" s="420" t="s">
        <v>163</v>
      </c>
      <c r="H82" s="421">
        <f>IF($C$39=$B$149,ROUND(E82*1000/105,1),IF($C$39=$B$150,ROUND(E82*1000/210,1),IF($C$39=$B$151,ROUND(E82*1000/210,1),IF($C$39=$B$152,ROUND(E82*1000/SQRT(3)/210,1),0))))</f>
        <v>0</v>
      </c>
      <c r="I82" s="422" t="s">
        <v>110</v>
      </c>
      <c r="J82" s="428"/>
      <c r="K82" s="76"/>
      <c r="L82" s="76"/>
      <c r="M82" s="76"/>
      <c r="N82" s="76"/>
      <c r="O82" s="76"/>
      <c r="P82" s="84"/>
      <c r="Q82" s="73"/>
      <c r="R82" s="76"/>
      <c r="S82" s="76"/>
      <c r="T82" s="76"/>
      <c r="U82" s="76"/>
      <c r="V82" s="76"/>
      <c r="W82" s="73"/>
      <c r="X82" s="73"/>
      <c r="Y82" s="76"/>
      <c r="Z82" s="76"/>
      <c r="AA82" s="87"/>
      <c r="AC82" s="444"/>
      <c r="AD82" s="444"/>
      <c r="AE82" s="444"/>
      <c r="AF82" s="445"/>
      <c r="AW82" s="87"/>
    </row>
    <row r="83" spans="1:63" ht="15.75" customHeight="1">
      <c r="A83" s="76"/>
      <c r="B83" s="418"/>
      <c r="C83" s="418"/>
      <c r="D83" s="419"/>
      <c r="E83" s="372"/>
      <c r="F83" s="403"/>
      <c r="G83" s="420"/>
      <c r="H83" s="421"/>
      <c r="I83" s="422"/>
      <c r="J83" s="428"/>
      <c r="K83" s="76"/>
      <c r="L83" s="76"/>
      <c r="M83" s="76"/>
      <c r="N83" s="76"/>
      <c r="O83" s="76"/>
      <c r="P83" s="84"/>
      <c r="Q83" s="73"/>
      <c r="R83" s="76"/>
      <c r="S83" s="76"/>
      <c r="T83" s="76"/>
      <c r="U83" s="76"/>
      <c r="V83" s="76"/>
      <c r="W83" s="73"/>
      <c r="X83" s="73"/>
      <c r="Y83" s="76"/>
      <c r="Z83" s="76"/>
      <c r="AA83" s="87"/>
      <c r="AC83" s="444"/>
      <c r="AD83" s="444"/>
      <c r="AE83" s="444"/>
      <c r="AF83" s="445"/>
      <c r="AW83" s="87"/>
    </row>
    <row r="84" spans="1:63" ht="15.75" customHeight="1">
      <c r="A84" s="76"/>
      <c r="B84" s="371" t="s">
        <v>122</v>
      </c>
      <c r="C84" s="418"/>
      <c r="D84" s="419"/>
      <c r="E84" s="372"/>
      <c r="F84" s="403" t="s">
        <v>0</v>
      </c>
      <c r="G84" s="420" t="s">
        <v>163</v>
      </c>
      <c r="H84" s="421">
        <f>IF($C$39=$B$149,ROUND(E84*1000/105,1),IF($C$39=$B$150,ROUND(E84*1000/210,1),IF($C$39=$B$151,ROUND(E84*1000/210,1),IF($C$39=$B$152,ROUND(E84*1000/SQRT(3)/210,1),0))))</f>
        <v>0</v>
      </c>
      <c r="I84" s="422" t="s">
        <v>111</v>
      </c>
      <c r="J84" s="428"/>
      <c r="K84" s="76"/>
      <c r="L84" s="76"/>
      <c r="M84" s="76"/>
      <c r="N84" s="76"/>
      <c r="O84" s="76"/>
      <c r="P84" s="84"/>
      <c r="Q84" s="73"/>
      <c r="R84" s="76"/>
      <c r="S84" s="76"/>
      <c r="T84" s="76"/>
      <c r="U84" s="76"/>
      <c r="V84" s="76"/>
      <c r="W84" s="73"/>
      <c r="X84" s="73"/>
      <c r="Y84" s="76"/>
      <c r="Z84" s="76"/>
      <c r="AA84" s="87"/>
      <c r="AC84" s="444"/>
      <c r="AD84" s="444"/>
      <c r="AE84" s="444"/>
      <c r="AF84" s="445"/>
      <c r="AW84" s="87"/>
    </row>
    <row r="85" spans="1:63" ht="15.75" customHeight="1">
      <c r="A85" s="76"/>
      <c r="B85" s="418"/>
      <c r="C85" s="418"/>
      <c r="D85" s="419"/>
      <c r="E85" s="372"/>
      <c r="F85" s="403"/>
      <c r="G85" s="420"/>
      <c r="H85" s="421"/>
      <c r="I85" s="422"/>
      <c r="J85" s="428"/>
      <c r="K85" s="76"/>
      <c r="L85" s="76"/>
      <c r="M85" s="76"/>
      <c r="N85" s="76"/>
      <c r="O85" s="76"/>
      <c r="P85" s="84"/>
      <c r="Q85" s="73"/>
      <c r="R85" s="76"/>
      <c r="S85" s="76"/>
      <c r="T85" s="76"/>
      <c r="U85" s="76"/>
      <c r="V85" s="76"/>
      <c r="W85" s="73"/>
      <c r="X85" s="73"/>
      <c r="Y85" s="76"/>
      <c r="Z85" s="76"/>
      <c r="AA85" s="87"/>
      <c r="AC85" s="444"/>
      <c r="AD85" s="444"/>
      <c r="AE85" s="444"/>
      <c r="AF85" s="445"/>
      <c r="AW85" s="87"/>
    </row>
    <row r="86" spans="1:63" s="142" customFormat="1" ht="15.75" customHeight="1">
      <c r="A86" s="76"/>
      <c r="B86" s="371" t="s">
        <v>123</v>
      </c>
      <c r="C86" s="418"/>
      <c r="D86" s="419"/>
      <c r="E86" s="372"/>
      <c r="F86" s="403" t="s">
        <v>0</v>
      </c>
      <c r="G86" s="420" t="s">
        <v>163</v>
      </c>
      <c r="H86" s="421">
        <f>IF($C$39=$B$149,ROUND(E86*1000/105,1),IF($C$39=$B$150,ROUND(E86*1000/210,1),IF($C$39=$B$151,ROUND(E86*1000/210,1),IF($C$39=$B$152,ROUND(E86*1000/SQRT(3)/210,1),0))))</f>
        <v>0</v>
      </c>
      <c r="I86" s="422" t="s">
        <v>112</v>
      </c>
      <c r="J86" s="428"/>
      <c r="K86" s="76"/>
      <c r="L86" s="76"/>
      <c r="M86" s="76"/>
      <c r="N86" s="76"/>
      <c r="O86" s="76"/>
      <c r="P86" s="145"/>
      <c r="Q86" s="77"/>
      <c r="R86" s="77"/>
      <c r="S86" s="77"/>
      <c r="T86" s="77"/>
      <c r="U86" s="77"/>
      <c r="V86" s="77"/>
      <c r="W86" s="77"/>
      <c r="X86" s="77"/>
      <c r="Y86" s="76"/>
      <c r="Z86" s="76"/>
      <c r="AA86" s="87"/>
      <c r="AB86" s="74"/>
      <c r="AC86" s="444"/>
      <c r="AD86" s="444"/>
      <c r="AE86" s="444"/>
      <c r="AF86" s="445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87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</row>
    <row r="87" spans="1:63" s="142" customFormat="1" ht="15.75" customHeight="1">
      <c r="A87" s="76"/>
      <c r="B87" s="418"/>
      <c r="C87" s="418"/>
      <c r="D87" s="419"/>
      <c r="E87" s="372"/>
      <c r="F87" s="403"/>
      <c r="G87" s="420"/>
      <c r="H87" s="421"/>
      <c r="I87" s="422"/>
      <c r="J87" s="428"/>
      <c r="K87" s="76"/>
      <c r="L87" s="76"/>
      <c r="M87" s="76"/>
      <c r="N87" s="76"/>
      <c r="O87" s="76"/>
      <c r="P87" s="145"/>
      <c r="Q87" s="77"/>
      <c r="R87" s="77"/>
      <c r="S87" s="77"/>
      <c r="T87" s="77"/>
      <c r="U87" s="77"/>
      <c r="V87" s="77"/>
      <c r="W87" s="77"/>
      <c r="X87" s="77"/>
      <c r="Y87" s="76"/>
      <c r="Z87" s="76"/>
      <c r="AA87" s="87"/>
      <c r="AC87" s="444"/>
      <c r="AD87" s="444"/>
      <c r="AE87" s="444"/>
      <c r="AF87" s="445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87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</row>
    <row r="88" spans="1:63" s="142" customFormat="1" ht="15.75" customHeight="1">
      <c r="A88" s="76"/>
      <c r="B88" s="371" t="s">
        <v>124</v>
      </c>
      <c r="C88" s="418"/>
      <c r="D88" s="419"/>
      <c r="E88" s="372"/>
      <c r="F88" s="403" t="s">
        <v>0</v>
      </c>
      <c r="G88" s="420" t="s">
        <v>163</v>
      </c>
      <c r="H88" s="421">
        <f>IF($C$39=$B$149,ROUND(E88*1000/105,1),IF($C$39=$B$150,ROUND(E88*1000/210,1),IF($C$39=$B$151,ROUND(E88*1000/210,1),IF($C$39=$B$152,ROUND(E88*1000/SQRT(3)/210,1),0))))</f>
        <v>0</v>
      </c>
      <c r="I88" s="422" t="s">
        <v>113</v>
      </c>
      <c r="J88" s="428"/>
      <c r="K88" s="76"/>
      <c r="L88" s="76"/>
      <c r="M88" s="76"/>
      <c r="N88" s="76"/>
      <c r="O88" s="76"/>
      <c r="P88" s="145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146"/>
      <c r="AC88" s="444"/>
      <c r="AD88" s="444"/>
      <c r="AE88" s="444"/>
      <c r="AF88" s="445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87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</row>
    <row r="89" spans="1:63" ht="15.75" customHeight="1">
      <c r="A89" s="76"/>
      <c r="B89" s="418"/>
      <c r="C89" s="418"/>
      <c r="D89" s="419"/>
      <c r="E89" s="372"/>
      <c r="F89" s="403"/>
      <c r="G89" s="420"/>
      <c r="H89" s="421"/>
      <c r="I89" s="422"/>
      <c r="J89" s="428"/>
      <c r="K89" s="76"/>
      <c r="L89" s="76"/>
      <c r="M89" s="76"/>
      <c r="N89" s="76"/>
      <c r="O89" s="76"/>
      <c r="P89" s="145"/>
      <c r="Q89" s="77"/>
      <c r="R89" s="76"/>
      <c r="S89" s="76"/>
      <c r="T89" s="76"/>
      <c r="U89" s="76"/>
      <c r="V89" s="76"/>
      <c r="W89" s="77"/>
      <c r="X89" s="77"/>
      <c r="Y89" s="77"/>
      <c r="Z89" s="77"/>
      <c r="AA89" s="146"/>
      <c r="AB89" s="142"/>
      <c r="AC89" s="444"/>
      <c r="AD89" s="444"/>
      <c r="AE89" s="444"/>
      <c r="AF89" s="445"/>
      <c r="AW89" s="87"/>
    </row>
    <row r="90" spans="1:63" s="142" customFormat="1" ht="15.75" customHeight="1">
      <c r="A90" s="76"/>
      <c r="B90" s="76"/>
      <c r="C90" s="76"/>
      <c r="D90" s="76"/>
      <c r="E90" s="76"/>
      <c r="F90" s="76"/>
      <c r="G90" s="76"/>
      <c r="H90" s="76"/>
      <c r="I90" s="235"/>
      <c r="J90" s="235"/>
      <c r="K90" s="76"/>
      <c r="L90" s="76"/>
      <c r="M90" s="76"/>
      <c r="N90" s="76"/>
      <c r="O90" s="76"/>
      <c r="P90" s="145"/>
      <c r="Q90" s="77"/>
      <c r="R90" s="77"/>
      <c r="S90" s="77"/>
      <c r="T90" s="77"/>
      <c r="U90" s="77"/>
      <c r="V90" s="77"/>
      <c r="W90" s="147"/>
      <c r="X90" s="147"/>
      <c r="Y90" s="147"/>
      <c r="Z90" s="147"/>
      <c r="AA90" s="148"/>
      <c r="AB90" s="74"/>
      <c r="AC90" s="444"/>
      <c r="AD90" s="444"/>
      <c r="AE90" s="444"/>
      <c r="AF90" s="445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87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</row>
    <row r="91" spans="1:63" s="142" customFormat="1" ht="15.75" customHeight="1" thickBot="1">
      <c r="A91" s="77"/>
      <c r="B91" s="77"/>
      <c r="C91" s="77"/>
      <c r="D91" s="77"/>
      <c r="E91" s="77"/>
      <c r="F91" s="77"/>
      <c r="G91" s="77"/>
      <c r="H91" s="77"/>
      <c r="I91" s="149"/>
      <c r="J91" s="149"/>
      <c r="K91" s="77"/>
      <c r="L91" s="76"/>
      <c r="M91" s="76"/>
      <c r="N91" s="76"/>
      <c r="O91" s="77"/>
      <c r="P91" s="145"/>
      <c r="Q91" s="77"/>
      <c r="R91" s="77"/>
      <c r="S91" s="77"/>
      <c r="T91" s="77"/>
      <c r="U91" s="77"/>
      <c r="V91" s="77"/>
      <c r="W91" s="147"/>
      <c r="X91" s="147"/>
      <c r="Y91" s="147"/>
      <c r="Z91" s="147"/>
      <c r="AA91" s="148"/>
      <c r="AC91" s="444"/>
      <c r="AD91" s="444"/>
      <c r="AE91" s="444"/>
      <c r="AF91" s="445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87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</row>
    <row r="92" spans="1:63" s="142" customFormat="1" ht="15.75" customHeight="1" thickTop="1">
      <c r="A92" s="77"/>
      <c r="B92" s="446" t="s">
        <v>114</v>
      </c>
      <c r="C92" s="447"/>
      <c r="D92" s="447"/>
      <c r="E92" s="450">
        <f>SUM(E50:E89)</f>
        <v>0</v>
      </c>
      <c r="F92" s="403" t="s">
        <v>0</v>
      </c>
      <c r="G92" s="420" t="s">
        <v>163</v>
      </c>
      <c r="H92" s="421">
        <f>IF($C$39=$B$149,ROUND(E92*1000/105,1),IF($C$39=$B$150,ROUND(E92*1000/210,1),IF($C$39=$B$151,ROUND(E92*1000/210,1),IF($C$39=$B$152,ROUND(E92*1000/SQRT(3)/210,1),0))))</f>
        <v>0</v>
      </c>
      <c r="I92" s="422" t="s">
        <v>148</v>
      </c>
      <c r="J92" s="428"/>
      <c r="K92" s="77"/>
      <c r="L92" s="76"/>
      <c r="M92" s="76"/>
      <c r="N92" s="76"/>
      <c r="O92" s="77"/>
      <c r="P92" s="145"/>
      <c r="Q92" s="77"/>
      <c r="R92" s="77"/>
      <c r="S92" s="77"/>
      <c r="T92" s="77"/>
      <c r="U92" s="77"/>
      <c r="V92" s="77"/>
      <c r="W92" s="147"/>
      <c r="X92" s="147"/>
      <c r="Y92" s="147"/>
      <c r="Z92" s="147"/>
      <c r="AA92" s="148"/>
      <c r="AC92" s="444"/>
      <c r="AD92" s="444"/>
      <c r="AE92" s="444"/>
      <c r="AF92" s="445"/>
      <c r="AW92" s="146"/>
    </row>
    <row r="93" spans="1:63" s="142" customFormat="1" ht="16.5" customHeight="1" thickBot="1">
      <c r="A93" s="77"/>
      <c r="B93" s="448"/>
      <c r="C93" s="449"/>
      <c r="D93" s="449"/>
      <c r="E93" s="451"/>
      <c r="F93" s="403"/>
      <c r="G93" s="420"/>
      <c r="H93" s="421"/>
      <c r="I93" s="422"/>
      <c r="J93" s="428"/>
      <c r="K93" s="77"/>
      <c r="L93" s="76"/>
      <c r="M93" s="76"/>
      <c r="N93" s="76"/>
      <c r="O93" s="77"/>
      <c r="P93" s="145"/>
      <c r="Q93" s="77"/>
      <c r="R93" s="147"/>
      <c r="S93" s="77"/>
      <c r="T93" s="77"/>
      <c r="U93" s="77"/>
      <c r="V93" s="77"/>
      <c r="W93" s="147"/>
      <c r="X93" s="147"/>
      <c r="Y93" s="147"/>
      <c r="Z93" s="147"/>
      <c r="AA93" s="148"/>
      <c r="AC93" s="444"/>
      <c r="AD93" s="444"/>
      <c r="AE93" s="444"/>
      <c r="AF93" s="445"/>
      <c r="AW93" s="146"/>
    </row>
    <row r="94" spans="1:63" s="142" customFormat="1" ht="16.5" customHeight="1" thickTop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145"/>
      <c r="Q94" s="77"/>
      <c r="R94" s="147"/>
      <c r="S94" s="77"/>
      <c r="T94" s="77"/>
      <c r="U94" s="77"/>
      <c r="V94" s="77"/>
      <c r="W94" s="147"/>
      <c r="X94" s="147"/>
      <c r="Y94" s="147"/>
      <c r="Z94" s="147"/>
      <c r="AA94" s="148"/>
      <c r="AC94" s="444"/>
      <c r="AD94" s="444"/>
      <c r="AE94" s="444"/>
      <c r="AF94" s="445"/>
      <c r="AW94" s="148"/>
      <c r="BK94" s="74"/>
    </row>
    <row r="95" spans="1:63" s="142" customFormat="1" ht="16.5" customHeight="1">
      <c r="A95" s="77"/>
      <c r="B95" s="444"/>
      <c r="C95" s="452"/>
      <c r="D95" s="452"/>
      <c r="E95" s="453"/>
      <c r="F95" s="403"/>
      <c r="G95" s="403"/>
      <c r="H95" s="445"/>
      <c r="I95" s="77"/>
      <c r="J95" s="77"/>
      <c r="K95" s="77"/>
      <c r="L95" s="76"/>
      <c r="M95" s="76"/>
      <c r="N95" s="76"/>
      <c r="O95" s="77"/>
      <c r="P95" s="145"/>
      <c r="Q95" s="77"/>
      <c r="R95" s="147"/>
      <c r="S95" s="77"/>
      <c r="T95" s="77"/>
      <c r="U95" s="77"/>
      <c r="V95" s="77"/>
      <c r="W95" s="147"/>
      <c r="X95" s="147"/>
      <c r="Y95" s="147"/>
      <c r="Z95" s="147"/>
      <c r="AA95" s="148"/>
      <c r="AC95" s="444"/>
      <c r="AD95" s="444"/>
      <c r="AE95" s="444"/>
      <c r="AF95" s="445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148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</row>
    <row r="96" spans="1:63" s="142" customFormat="1" ht="16.5" customHeight="1">
      <c r="A96" s="150"/>
      <c r="B96" s="452"/>
      <c r="C96" s="452"/>
      <c r="D96" s="452"/>
      <c r="E96" s="453"/>
      <c r="F96" s="403"/>
      <c r="G96" s="403"/>
      <c r="H96" s="445"/>
      <c r="I96" s="77"/>
      <c r="J96" s="77"/>
      <c r="K96" s="77"/>
      <c r="L96" s="76"/>
      <c r="M96" s="76"/>
      <c r="N96" s="76"/>
      <c r="O96" s="77"/>
      <c r="P96" s="145"/>
      <c r="Q96" s="77"/>
      <c r="R96" s="147"/>
      <c r="S96" s="73"/>
      <c r="T96" s="73"/>
      <c r="U96" s="73"/>
      <c r="V96" s="147"/>
      <c r="W96" s="147"/>
      <c r="X96" s="147"/>
      <c r="Y96" s="147"/>
      <c r="Z96" s="147"/>
      <c r="AA96" s="148"/>
      <c r="AC96" s="444"/>
      <c r="AD96" s="444"/>
      <c r="AE96" s="444"/>
      <c r="AF96" s="445"/>
      <c r="AW96" s="148"/>
    </row>
    <row r="97" spans="1:63" s="142" customFormat="1" ht="16.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6"/>
      <c r="M97" s="76"/>
      <c r="N97" s="76"/>
      <c r="O97" s="77"/>
      <c r="P97" s="84"/>
      <c r="Q97" s="73"/>
      <c r="R97" s="147"/>
      <c r="S97" s="147"/>
      <c r="T97" s="147"/>
      <c r="U97" s="147"/>
      <c r="V97" s="147"/>
      <c r="W97" s="147"/>
      <c r="X97" s="147"/>
      <c r="Y97" s="147"/>
      <c r="Z97" s="147"/>
      <c r="AA97" s="148"/>
      <c r="AC97" s="444"/>
      <c r="AD97" s="444"/>
      <c r="AE97" s="444"/>
      <c r="AF97" s="445"/>
      <c r="AW97" s="148"/>
    </row>
    <row r="98" spans="1:63" s="142" customFormat="1" ht="16.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6"/>
      <c r="M98" s="76"/>
      <c r="N98" s="76"/>
      <c r="O98" s="77"/>
      <c r="P98" s="151"/>
      <c r="Q98" s="147"/>
      <c r="R98" s="73"/>
      <c r="S98" s="147"/>
      <c r="T98" s="147"/>
      <c r="U98" s="147"/>
      <c r="V98" s="147"/>
      <c r="W98" s="147"/>
      <c r="X98" s="147"/>
      <c r="Y98" s="147"/>
      <c r="Z98" s="147"/>
      <c r="AA98" s="148"/>
      <c r="AC98" s="444"/>
      <c r="AD98" s="444"/>
      <c r="AE98" s="444"/>
      <c r="AF98" s="445"/>
      <c r="AW98" s="148"/>
    </row>
    <row r="99" spans="1:63" s="142" customFormat="1" ht="16.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6"/>
      <c r="M99" s="76"/>
      <c r="N99" s="76"/>
      <c r="O99" s="77"/>
      <c r="P99" s="151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8"/>
      <c r="AC99" s="444"/>
      <c r="AD99" s="444"/>
      <c r="AE99" s="444"/>
      <c r="AF99" s="445"/>
      <c r="AW99" s="148"/>
    </row>
    <row r="100" spans="1:63" s="142" customFormat="1" ht="16.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6"/>
      <c r="M100" s="76"/>
      <c r="N100" s="76"/>
      <c r="O100" s="77"/>
      <c r="P100" s="151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8"/>
      <c r="AC100" s="444"/>
      <c r="AD100" s="444"/>
      <c r="AE100" s="444"/>
      <c r="AF100" s="445"/>
      <c r="AW100" s="148"/>
    </row>
    <row r="101" spans="1:63" s="142" customFormat="1" ht="16.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6"/>
      <c r="M101" s="76"/>
      <c r="N101" s="76"/>
      <c r="O101" s="77"/>
      <c r="P101" s="151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8"/>
      <c r="AC101" s="444"/>
      <c r="AD101" s="444"/>
      <c r="AE101" s="444"/>
      <c r="AF101" s="445"/>
      <c r="AW101" s="148"/>
    </row>
    <row r="102" spans="1:63" s="142" customFormat="1" ht="16.5" customHeight="1">
      <c r="A102" s="150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6"/>
      <c r="M102" s="76"/>
      <c r="N102" s="76"/>
      <c r="O102" s="77"/>
      <c r="P102" s="151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8"/>
      <c r="AC102" s="444"/>
      <c r="AD102" s="444"/>
      <c r="AE102" s="444"/>
      <c r="AF102" s="445"/>
      <c r="AW102" s="148"/>
    </row>
    <row r="103" spans="1:63" ht="16.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6"/>
      <c r="M103" s="76"/>
      <c r="N103" s="76"/>
      <c r="O103" s="77"/>
      <c r="P103" s="151"/>
      <c r="Q103" s="147"/>
      <c r="R103" s="147"/>
      <c r="S103" s="147"/>
      <c r="T103" s="147"/>
      <c r="U103" s="147"/>
      <c r="V103" s="73"/>
      <c r="W103" s="73"/>
      <c r="X103" s="73"/>
      <c r="Y103" s="73"/>
      <c r="Z103" s="73"/>
      <c r="AA103" s="83"/>
      <c r="AB103" s="77"/>
      <c r="AC103" s="444"/>
      <c r="AD103" s="444"/>
      <c r="AE103" s="444"/>
      <c r="AF103" s="445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8"/>
      <c r="AX103" s="142"/>
      <c r="AY103" s="142"/>
      <c r="AZ103" s="142"/>
      <c r="BA103" s="142"/>
      <c r="BB103" s="142"/>
      <c r="BC103" s="142"/>
      <c r="BD103" s="142"/>
      <c r="BE103" s="142"/>
      <c r="BF103" s="142"/>
      <c r="BG103" s="142"/>
      <c r="BH103" s="142"/>
      <c r="BI103" s="142"/>
      <c r="BJ103" s="142"/>
      <c r="BK103" s="142"/>
    </row>
    <row r="104" spans="1:63" ht="16.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6"/>
      <c r="M104" s="76"/>
      <c r="N104" s="76"/>
      <c r="O104" s="77"/>
      <c r="P104" s="147"/>
      <c r="Q104" s="147"/>
      <c r="R104" s="147"/>
      <c r="S104" s="147"/>
      <c r="T104" s="147"/>
      <c r="U104" s="147"/>
      <c r="V104" s="73"/>
      <c r="W104" s="73"/>
      <c r="X104" s="73"/>
      <c r="Y104" s="73"/>
      <c r="Z104" s="73"/>
      <c r="AA104" s="73"/>
      <c r="AB104" s="76"/>
      <c r="AC104" s="444"/>
      <c r="AD104" s="444"/>
      <c r="AE104" s="444"/>
      <c r="AF104" s="445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8"/>
      <c r="AX104" s="142"/>
      <c r="AY104" s="142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</row>
    <row r="105" spans="1:63" ht="16.5" customHeight="1">
      <c r="A105" s="150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6"/>
      <c r="M105" s="76"/>
      <c r="N105" s="76"/>
      <c r="O105" s="77"/>
      <c r="P105" s="147"/>
      <c r="Q105" s="147"/>
      <c r="R105" s="147"/>
      <c r="S105" s="147"/>
      <c r="T105" s="147"/>
      <c r="U105" s="147"/>
      <c r="V105" s="73"/>
      <c r="W105" s="73"/>
      <c r="X105" s="73"/>
      <c r="Y105" s="73"/>
      <c r="Z105" s="73"/>
      <c r="AA105" s="73"/>
      <c r="AB105" s="76"/>
      <c r="AC105" s="444"/>
      <c r="AD105" s="444"/>
      <c r="AE105" s="444"/>
      <c r="AF105" s="445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8"/>
      <c r="AX105" s="142"/>
      <c r="AY105" s="142"/>
      <c r="AZ105" s="142"/>
      <c r="BA105" s="142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</row>
    <row r="106" spans="1:63" ht="16.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6"/>
      <c r="M106" s="76"/>
      <c r="N106" s="76"/>
      <c r="O106" s="77"/>
      <c r="P106" s="147"/>
      <c r="Q106" s="147"/>
      <c r="R106" s="147"/>
      <c r="S106" s="147"/>
      <c r="T106" s="147"/>
      <c r="U106" s="147"/>
      <c r="V106" s="73"/>
      <c r="W106" s="73"/>
      <c r="X106" s="73"/>
      <c r="Y106" s="73"/>
      <c r="Z106" s="73"/>
      <c r="AA106" s="73"/>
      <c r="AB106" s="76"/>
      <c r="AC106" s="444"/>
      <c r="AD106" s="444"/>
      <c r="AE106" s="444"/>
      <c r="AF106" s="445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8"/>
      <c r="AX106" s="142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</row>
    <row r="107" spans="1:63" ht="16.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147"/>
      <c r="Q107" s="147"/>
      <c r="R107" s="147"/>
      <c r="S107" s="147"/>
      <c r="T107" s="147"/>
      <c r="U107" s="147"/>
      <c r="V107" s="73"/>
      <c r="W107" s="73"/>
      <c r="X107" s="73"/>
      <c r="Y107" s="73"/>
      <c r="Z107" s="73"/>
      <c r="AA107" s="73"/>
      <c r="AB107" s="76"/>
      <c r="AC107" s="444"/>
      <c r="AD107" s="444"/>
      <c r="AE107" s="444"/>
      <c r="AF107" s="445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83"/>
      <c r="AX107" s="142"/>
      <c r="AY107" s="142"/>
      <c r="AZ107" s="142"/>
      <c r="BA107" s="142"/>
      <c r="BB107" s="142"/>
      <c r="BC107" s="142"/>
      <c r="BD107" s="142"/>
      <c r="BE107" s="142"/>
      <c r="BF107" s="142"/>
      <c r="BG107" s="142"/>
      <c r="BH107" s="142"/>
      <c r="BI107" s="142"/>
      <c r="BJ107" s="142"/>
      <c r="BK107" s="142"/>
    </row>
    <row r="108" spans="1:63" s="128" customFormat="1" ht="16.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147"/>
      <c r="Q108" s="147"/>
      <c r="R108" s="147"/>
      <c r="S108" s="147"/>
      <c r="T108" s="147"/>
      <c r="U108" s="147"/>
      <c r="V108" s="73"/>
      <c r="W108" s="73"/>
      <c r="X108" s="73"/>
      <c r="Y108" s="73"/>
      <c r="Z108" s="73"/>
      <c r="AA108" s="73"/>
      <c r="AB108" s="76"/>
      <c r="AC108" s="444"/>
      <c r="AD108" s="444"/>
      <c r="AE108" s="444"/>
      <c r="AF108" s="445"/>
      <c r="AG108" s="77"/>
      <c r="AH108" s="77"/>
      <c r="AI108" s="77"/>
      <c r="AJ108" s="77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73"/>
      <c r="AX108" s="142"/>
      <c r="AY108" s="142"/>
      <c r="AZ108" s="142"/>
      <c r="BA108" s="142"/>
      <c r="BB108" s="142"/>
      <c r="BC108" s="142"/>
      <c r="BD108" s="142"/>
      <c r="BE108" s="142"/>
      <c r="BF108" s="142"/>
      <c r="BG108" s="142"/>
      <c r="BH108" s="142"/>
      <c r="BI108" s="142"/>
      <c r="BJ108" s="142"/>
      <c r="BK108" s="74"/>
    </row>
    <row r="109" spans="1:63" s="128" customFormat="1" ht="16.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147"/>
      <c r="Q109" s="147"/>
      <c r="R109" s="147"/>
      <c r="S109" s="147"/>
      <c r="T109" s="147"/>
      <c r="U109" s="147"/>
      <c r="V109" s="73"/>
      <c r="W109" s="73"/>
      <c r="X109" s="73"/>
      <c r="Y109" s="73"/>
      <c r="Z109" s="73"/>
      <c r="AA109" s="73"/>
      <c r="AB109" s="73"/>
      <c r="AC109" s="444"/>
      <c r="AD109" s="444"/>
      <c r="AE109" s="444"/>
      <c r="AF109" s="445"/>
      <c r="AG109" s="76"/>
      <c r="AH109" s="76"/>
      <c r="AI109" s="76"/>
      <c r="AJ109" s="76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3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</row>
    <row r="110" spans="1:63" s="128" customFormat="1" ht="16.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147"/>
      <c r="Q110" s="147"/>
      <c r="R110" s="147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444"/>
      <c r="AD110" s="444"/>
      <c r="AE110" s="444"/>
      <c r="AF110" s="445"/>
      <c r="AG110" s="76"/>
      <c r="AH110" s="76"/>
      <c r="AI110" s="76"/>
      <c r="AJ110" s="76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3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</row>
    <row r="111" spans="1:63" s="128" customFormat="1" ht="16.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3"/>
      <c r="Q111" s="73"/>
      <c r="R111" s="147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444"/>
      <c r="AD111" s="444"/>
      <c r="AE111" s="444"/>
      <c r="AF111" s="445"/>
      <c r="AG111" s="76"/>
      <c r="AH111" s="76"/>
      <c r="AI111" s="76"/>
      <c r="AJ111" s="76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3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</row>
    <row r="112" spans="1:63" ht="16.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444"/>
      <c r="AD112" s="444"/>
      <c r="AE112" s="444"/>
      <c r="AF112" s="445"/>
      <c r="AG112" s="76"/>
      <c r="AH112" s="76"/>
      <c r="AI112" s="76"/>
      <c r="AJ112" s="76"/>
      <c r="AW112" s="73"/>
    </row>
    <row r="113" spans="1:63" ht="16.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6"/>
      <c r="AC113" s="444"/>
      <c r="AD113" s="444"/>
      <c r="AE113" s="444"/>
      <c r="AF113" s="445"/>
      <c r="AG113" s="76"/>
      <c r="AH113" s="76"/>
      <c r="AI113" s="76"/>
      <c r="AJ113" s="76"/>
      <c r="AW113" s="73"/>
      <c r="BK113" s="128"/>
    </row>
    <row r="114" spans="1:63" ht="16.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6"/>
      <c r="AC114" s="444"/>
      <c r="AD114" s="444"/>
      <c r="AE114" s="444"/>
      <c r="AF114" s="445"/>
      <c r="AG114" s="73"/>
      <c r="AH114" s="73"/>
      <c r="AI114" s="73"/>
      <c r="AJ114" s="73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73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</row>
    <row r="115" spans="1:63" ht="16.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6"/>
      <c r="AC115" s="444"/>
      <c r="AD115" s="444"/>
      <c r="AE115" s="444"/>
      <c r="AF115" s="445"/>
      <c r="AG115" s="73"/>
      <c r="AH115" s="73"/>
      <c r="AI115" s="73"/>
      <c r="AJ115" s="73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73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</row>
    <row r="116" spans="1:63" ht="16.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6"/>
      <c r="AC116" s="444"/>
      <c r="AD116" s="444"/>
      <c r="AE116" s="444"/>
      <c r="AF116" s="445"/>
      <c r="AG116" s="73"/>
      <c r="AH116" s="73"/>
      <c r="AI116" s="73"/>
      <c r="AJ116" s="73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73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</row>
    <row r="117" spans="1:63" ht="16.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6"/>
      <c r="AC117" s="444"/>
      <c r="AD117" s="444"/>
      <c r="AE117" s="444"/>
      <c r="AF117" s="445"/>
      <c r="AG117" s="73"/>
      <c r="AH117" s="73"/>
      <c r="AI117" s="73"/>
      <c r="AJ117" s="73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73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</row>
    <row r="118" spans="1:63" ht="16.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6"/>
      <c r="AC118" s="444"/>
      <c r="AD118" s="444"/>
      <c r="AE118" s="444"/>
      <c r="AF118" s="445"/>
      <c r="AG118" s="76"/>
      <c r="AH118" s="76"/>
      <c r="AI118" s="76"/>
      <c r="AJ118" s="76"/>
      <c r="AW118" s="73"/>
    </row>
    <row r="119" spans="1:63" ht="16.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6"/>
      <c r="AC119" s="444"/>
      <c r="AD119" s="444"/>
      <c r="AE119" s="444"/>
      <c r="AF119" s="445"/>
      <c r="AG119" s="76"/>
      <c r="AH119" s="76"/>
      <c r="AI119" s="76"/>
      <c r="AJ119" s="76"/>
      <c r="AW119" s="73"/>
    </row>
    <row r="120" spans="1:63" ht="16.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6"/>
      <c r="AC120" s="444"/>
      <c r="AD120" s="444"/>
      <c r="AE120" s="444"/>
      <c r="AF120" s="445"/>
      <c r="AG120" s="76"/>
      <c r="AH120" s="76"/>
      <c r="AI120" s="76"/>
      <c r="AJ120" s="76"/>
      <c r="AW120" s="73"/>
    </row>
    <row r="121" spans="1:63" ht="16.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O121" s="76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6"/>
      <c r="AC121" s="444"/>
      <c r="AD121" s="444"/>
      <c r="AE121" s="444"/>
      <c r="AF121" s="445"/>
      <c r="AG121" s="76"/>
      <c r="AH121" s="76"/>
      <c r="AI121" s="76"/>
      <c r="AJ121" s="76"/>
      <c r="AW121" s="73"/>
    </row>
    <row r="122" spans="1:63" ht="16.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O122" s="76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6"/>
      <c r="AC122" s="444"/>
      <c r="AD122" s="444"/>
      <c r="AE122" s="444"/>
      <c r="AF122" s="445"/>
      <c r="AG122" s="76"/>
      <c r="AH122" s="76"/>
      <c r="AI122" s="76"/>
      <c r="AJ122" s="76"/>
      <c r="AW122" s="73"/>
    </row>
    <row r="123" spans="1:63" ht="16.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O123" s="76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6"/>
      <c r="AC123" s="444"/>
      <c r="AD123" s="444"/>
      <c r="AE123" s="444"/>
      <c r="AF123" s="445"/>
      <c r="AG123" s="76"/>
      <c r="AH123" s="76"/>
      <c r="AI123" s="76"/>
      <c r="AJ123" s="76"/>
      <c r="AW123" s="73"/>
    </row>
    <row r="124" spans="1:63" ht="16.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O124" s="76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6"/>
      <c r="AC124" s="444"/>
      <c r="AD124" s="444"/>
      <c r="AE124" s="444"/>
      <c r="AF124" s="445"/>
      <c r="AG124" s="76"/>
      <c r="AH124" s="76"/>
      <c r="AI124" s="76"/>
      <c r="AJ124" s="76"/>
      <c r="AW124" s="73"/>
    </row>
    <row r="125" spans="1:63" ht="16.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O125" s="76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6"/>
      <c r="AC125" s="444"/>
      <c r="AD125" s="444"/>
      <c r="AE125" s="444"/>
      <c r="AF125" s="445"/>
      <c r="AG125" s="76"/>
      <c r="AH125" s="76"/>
      <c r="AI125" s="76"/>
      <c r="AJ125" s="76"/>
      <c r="AW125" s="73"/>
    </row>
    <row r="126" spans="1:63" ht="16.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O126" s="76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6"/>
      <c r="AC126" s="76"/>
      <c r="AD126" s="76"/>
      <c r="AE126" s="76"/>
      <c r="AF126" s="76"/>
      <c r="AG126" s="76"/>
      <c r="AH126" s="76"/>
      <c r="AI126" s="76"/>
      <c r="AJ126" s="76"/>
      <c r="AW126" s="73"/>
    </row>
    <row r="127" spans="1:63" ht="16.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O127" s="76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6"/>
      <c r="AC127" s="76"/>
      <c r="AD127" s="76"/>
      <c r="AE127" s="76"/>
      <c r="AF127" s="76"/>
      <c r="AG127" s="76"/>
      <c r="AH127" s="76"/>
      <c r="AI127" s="76"/>
      <c r="AJ127" s="76"/>
      <c r="AW127" s="73"/>
    </row>
    <row r="128" spans="1:63" ht="16.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O128" s="76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6"/>
      <c r="AC128" s="76"/>
      <c r="AD128" s="76"/>
      <c r="AE128" s="76"/>
      <c r="AF128" s="76"/>
      <c r="AG128" s="76"/>
      <c r="AH128" s="76"/>
      <c r="AI128" s="76"/>
      <c r="AJ128" s="76"/>
      <c r="AW128" s="73"/>
    </row>
    <row r="129" spans="1:49" ht="16.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O129" s="76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6"/>
      <c r="AC129" s="76"/>
      <c r="AD129" s="76"/>
      <c r="AE129" s="76"/>
      <c r="AF129" s="76"/>
      <c r="AG129" s="76"/>
      <c r="AH129" s="76"/>
      <c r="AI129" s="76"/>
      <c r="AJ129" s="76"/>
      <c r="AW129" s="73"/>
    </row>
    <row r="130" spans="1:49" ht="16.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O130" s="76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6"/>
      <c r="AC130" s="76"/>
      <c r="AD130" s="76"/>
      <c r="AE130" s="76"/>
      <c r="AF130" s="76"/>
      <c r="AG130" s="76"/>
      <c r="AH130" s="76"/>
      <c r="AI130" s="76"/>
      <c r="AJ130" s="76"/>
      <c r="AW130" s="73"/>
    </row>
    <row r="131" spans="1:49" ht="16.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O131" s="76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6"/>
      <c r="AC131" s="76"/>
      <c r="AD131" s="76"/>
      <c r="AE131" s="76"/>
      <c r="AF131" s="76"/>
      <c r="AG131" s="76"/>
      <c r="AH131" s="76"/>
      <c r="AI131" s="76"/>
      <c r="AJ131" s="76"/>
      <c r="AW131" s="73"/>
    </row>
    <row r="132" spans="1:49" ht="16.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O132" s="76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6"/>
      <c r="AC132" s="76"/>
      <c r="AD132" s="76"/>
      <c r="AE132" s="76"/>
      <c r="AF132" s="76"/>
      <c r="AG132" s="76"/>
      <c r="AH132" s="76"/>
      <c r="AI132" s="76"/>
      <c r="AJ132" s="76"/>
      <c r="AW132" s="73"/>
    </row>
    <row r="133" spans="1:49" ht="16.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O133" s="76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6"/>
      <c r="AC133" s="76"/>
      <c r="AD133" s="76"/>
      <c r="AE133" s="76"/>
      <c r="AF133" s="76"/>
      <c r="AG133" s="76"/>
      <c r="AH133" s="76"/>
      <c r="AI133" s="76"/>
      <c r="AJ133" s="76"/>
      <c r="AW133" s="73"/>
    </row>
    <row r="134" spans="1:49" ht="16.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O134" s="76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6"/>
      <c r="AC134" s="76"/>
      <c r="AD134" s="76"/>
      <c r="AE134" s="76"/>
      <c r="AF134" s="76"/>
      <c r="AG134" s="76"/>
      <c r="AH134" s="76"/>
      <c r="AI134" s="76"/>
      <c r="AJ134" s="76"/>
      <c r="AW134" s="73"/>
    </row>
    <row r="135" spans="1:49" ht="16.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O135" s="76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6"/>
      <c r="AC135" s="76"/>
      <c r="AD135" s="76"/>
      <c r="AE135" s="76"/>
      <c r="AF135" s="76"/>
      <c r="AG135" s="76"/>
      <c r="AH135" s="76"/>
      <c r="AI135" s="76"/>
      <c r="AJ135" s="76"/>
      <c r="AW135" s="73"/>
    </row>
    <row r="136" spans="1:49" ht="16.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O136" s="76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6"/>
      <c r="AC136" s="76"/>
      <c r="AD136" s="76"/>
      <c r="AE136" s="76"/>
      <c r="AF136" s="76"/>
      <c r="AG136" s="76"/>
      <c r="AH136" s="76"/>
      <c r="AI136" s="76"/>
      <c r="AJ136" s="76"/>
      <c r="AW136" s="73"/>
    </row>
    <row r="137" spans="1:49" ht="16.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O137" s="76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6"/>
      <c r="AC137" s="76"/>
      <c r="AD137" s="76"/>
      <c r="AE137" s="76"/>
      <c r="AF137" s="76"/>
      <c r="AG137" s="76"/>
      <c r="AH137" s="76"/>
      <c r="AI137" s="76"/>
      <c r="AJ137" s="76"/>
      <c r="AW137" s="73"/>
    </row>
    <row r="138" spans="1:49" ht="16.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O138" s="76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6"/>
      <c r="AC138" s="76"/>
      <c r="AD138" s="76"/>
      <c r="AE138" s="76"/>
      <c r="AF138" s="76"/>
      <c r="AG138" s="76"/>
      <c r="AH138" s="76"/>
      <c r="AI138" s="76"/>
      <c r="AJ138" s="76"/>
      <c r="AW138" s="73"/>
    </row>
    <row r="139" spans="1:49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O139" s="76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6"/>
      <c r="AC139" s="76"/>
      <c r="AD139" s="76"/>
      <c r="AE139" s="76"/>
      <c r="AF139" s="76"/>
      <c r="AG139" s="76"/>
      <c r="AH139" s="76"/>
      <c r="AI139" s="76"/>
      <c r="AJ139" s="76"/>
      <c r="AW139" s="73"/>
    </row>
    <row r="140" spans="1:49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O140" s="76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6"/>
      <c r="AC140" s="76"/>
      <c r="AD140" s="76"/>
      <c r="AE140" s="76"/>
      <c r="AF140" s="76"/>
      <c r="AG140" s="76"/>
      <c r="AH140" s="76"/>
      <c r="AI140" s="76"/>
      <c r="AJ140" s="76"/>
      <c r="AW140" s="73"/>
    </row>
    <row r="141" spans="1:49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O141" s="76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6"/>
      <c r="AC141" s="76"/>
      <c r="AD141" s="76"/>
      <c r="AE141" s="76"/>
      <c r="AF141" s="76"/>
      <c r="AG141" s="76"/>
      <c r="AH141" s="76"/>
      <c r="AI141" s="76"/>
      <c r="AJ141" s="76"/>
      <c r="AW141" s="73"/>
    </row>
    <row r="142" spans="1:49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O142" s="76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6"/>
      <c r="AC142" s="76"/>
      <c r="AD142" s="76"/>
      <c r="AE142" s="76"/>
      <c r="AF142" s="76"/>
      <c r="AG142" s="76"/>
      <c r="AH142" s="76"/>
      <c r="AI142" s="76"/>
      <c r="AJ142" s="76"/>
      <c r="AW142" s="73"/>
    </row>
    <row r="143" spans="1:49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O143" s="76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6"/>
      <c r="AC143" s="76"/>
      <c r="AD143" s="76"/>
      <c r="AE143" s="76"/>
      <c r="AF143" s="76"/>
      <c r="AG143" s="76"/>
      <c r="AH143" s="76"/>
      <c r="AI143" s="76"/>
      <c r="AJ143" s="76"/>
      <c r="AW143" s="73"/>
    </row>
    <row r="144" spans="1:49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O144" s="76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6"/>
      <c r="AC144" s="76"/>
      <c r="AD144" s="76"/>
      <c r="AE144" s="76"/>
      <c r="AF144" s="76"/>
      <c r="AG144" s="76"/>
      <c r="AH144" s="76"/>
      <c r="AI144" s="76"/>
      <c r="AJ144" s="76"/>
      <c r="AW144" s="73"/>
    </row>
    <row r="145" spans="1:49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O145" s="76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6"/>
      <c r="AC145" s="76"/>
      <c r="AD145" s="76"/>
      <c r="AE145" s="76"/>
      <c r="AF145" s="76"/>
      <c r="AG145" s="76"/>
      <c r="AH145" s="76"/>
      <c r="AI145" s="76"/>
      <c r="AJ145" s="76"/>
      <c r="AW145" s="73"/>
    </row>
    <row r="146" spans="1:49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6"/>
      <c r="AC146" s="76"/>
      <c r="AD146" s="76"/>
      <c r="AE146" s="76"/>
      <c r="AF146" s="76"/>
      <c r="AG146" s="76"/>
      <c r="AH146" s="76"/>
      <c r="AI146" s="76"/>
      <c r="AJ146" s="76"/>
      <c r="AW146" s="73"/>
    </row>
    <row r="147" spans="1:49">
      <c r="B147" s="152" t="s">
        <v>26</v>
      </c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6"/>
      <c r="AC147" s="76"/>
      <c r="AD147" s="76"/>
      <c r="AE147" s="76"/>
      <c r="AF147" s="76"/>
      <c r="AG147" s="76"/>
      <c r="AH147" s="76"/>
      <c r="AI147" s="76"/>
      <c r="AJ147" s="76"/>
      <c r="AW147" s="73"/>
    </row>
    <row r="148" spans="1:49">
      <c r="B148" s="152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6"/>
      <c r="AC148" s="76"/>
      <c r="AD148" s="76"/>
      <c r="AE148" s="76"/>
      <c r="AF148" s="76"/>
      <c r="AG148" s="76"/>
      <c r="AH148" s="76"/>
      <c r="AI148" s="76"/>
      <c r="AJ148" s="76"/>
      <c r="AW148" s="73"/>
    </row>
    <row r="149" spans="1:49">
      <c r="B149" s="153" t="s">
        <v>27</v>
      </c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6"/>
      <c r="AC149" s="76"/>
      <c r="AD149" s="76"/>
      <c r="AE149" s="76"/>
      <c r="AW149" s="73"/>
    </row>
    <row r="150" spans="1:49">
      <c r="B150" s="153" t="s">
        <v>28</v>
      </c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6"/>
      <c r="AC150" s="76"/>
      <c r="AD150" s="76"/>
      <c r="AE150" s="76"/>
      <c r="AW150" s="73"/>
    </row>
    <row r="151" spans="1:49">
      <c r="B151" s="153" t="s">
        <v>29</v>
      </c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6"/>
      <c r="AC151" s="76"/>
      <c r="AD151" s="76"/>
      <c r="AE151" s="76"/>
      <c r="AW151" s="73"/>
    </row>
    <row r="152" spans="1:49">
      <c r="B152" s="153" t="s">
        <v>92</v>
      </c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6"/>
      <c r="AC152" s="76"/>
      <c r="AD152" s="76"/>
      <c r="AE152" s="76"/>
      <c r="AW152" s="73"/>
    </row>
    <row r="153" spans="1:49">
      <c r="B153" s="154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C153" s="76"/>
      <c r="AD153" s="76"/>
      <c r="AE153" s="76"/>
      <c r="AW153" s="73"/>
    </row>
    <row r="154" spans="1:49">
      <c r="AC154" s="76"/>
      <c r="AD154" s="76"/>
      <c r="AE154" s="76"/>
      <c r="AW154" s="73"/>
    </row>
    <row r="155" spans="1:49">
      <c r="AC155" s="76"/>
      <c r="AD155" s="76"/>
      <c r="AE155" s="76"/>
      <c r="AW155" s="73"/>
    </row>
    <row r="156" spans="1:49">
      <c r="AC156" s="76"/>
      <c r="AD156" s="76"/>
      <c r="AE156" s="76"/>
      <c r="AW156" s="73"/>
    </row>
    <row r="157" spans="1:49">
      <c r="AC157" s="76"/>
      <c r="AD157" s="76"/>
      <c r="AE157" s="76"/>
      <c r="AW157" s="73"/>
    </row>
  </sheetData>
  <sheetProtection password="DD31" sheet="1" objects="1" scenarios="1" selectLockedCells="1"/>
  <mergeCells count="572">
    <mergeCell ref="AC117:AE119"/>
    <mergeCell ref="AF117:AF119"/>
    <mergeCell ref="AC120:AE122"/>
    <mergeCell ref="AF120:AF122"/>
    <mergeCell ref="AC123:AE125"/>
    <mergeCell ref="AF123:AF125"/>
    <mergeCell ref="AC108:AE110"/>
    <mergeCell ref="AF108:AF110"/>
    <mergeCell ref="AC111:AE113"/>
    <mergeCell ref="AF111:AF113"/>
    <mergeCell ref="AC114:AE116"/>
    <mergeCell ref="AF114:AF116"/>
    <mergeCell ref="AF96:AF98"/>
    <mergeCell ref="AC99:AE101"/>
    <mergeCell ref="AF99:AF101"/>
    <mergeCell ref="AC102:AE104"/>
    <mergeCell ref="AF102:AF104"/>
    <mergeCell ref="AC105:AE107"/>
    <mergeCell ref="AF105:AF107"/>
    <mergeCell ref="B95:D96"/>
    <mergeCell ref="E95:E96"/>
    <mergeCell ref="F95:F96"/>
    <mergeCell ref="G95:G96"/>
    <mergeCell ref="H95:H96"/>
    <mergeCell ref="AC96:AE98"/>
    <mergeCell ref="AC90:AE92"/>
    <mergeCell ref="AF90:AF92"/>
    <mergeCell ref="B92:D93"/>
    <mergeCell ref="E92:E93"/>
    <mergeCell ref="F92:F93"/>
    <mergeCell ref="G92:G93"/>
    <mergeCell ref="H92:H93"/>
    <mergeCell ref="I92:J93"/>
    <mergeCell ref="AC93:AE95"/>
    <mergeCell ref="AF93:AF95"/>
    <mergeCell ref="B88:D89"/>
    <mergeCell ref="E88:E89"/>
    <mergeCell ref="F88:F89"/>
    <mergeCell ref="G88:G89"/>
    <mergeCell ref="H88:H89"/>
    <mergeCell ref="I88:J89"/>
    <mergeCell ref="AC84:AE86"/>
    <mergeCell ref="AF84:AF86"/>
    <mergeCell ref="B86:D87"/>
    <mergeCell ref="E86:E87"/>
    <mergeCell ref="F86:F87"/>
    <mergeCell ref="G86:G87"/>
    <mergeCell ref="H86:H87"/>
    <mergeCell ref="I86:J87"/>
    <mergeCell ref="AC87:AE89"/>
    <mergeCell ref="AF87:AF89"/>
    <mergeCell ref="B84:D85"/>
    <mergeCell ref="E84:E85"/>
    <mergeCell ref="F84:F85"/>
    <mergeCell ref="G84:G85"/>
    <mergeCell ref="H84:H85"/>
    <mergeCell ref="I84:J85"/>
    <mergeCell ref="BA79:BK81"/>
    <mergeCell ref="B80:D81"/>
    <mergeCell ref="E80:E81"/>
    <mergeCell ref="F80:F81"/>
    <mergeCell ref="G80:G81"/>
    <mergeCell ref="H80:H81"/>
    <mergeCell ref="I80:J81"/>
    <mergeCell ref="AC81:AE83"/>
    <mergeCell ref="B78:D79"/>
    <mergeCell ref="E78:E79"/>
    <mergeCell ref="F78:F79"/>
    <mergeCell ref="G78:G79"/>
    <mergeCell ref="H78:H79"/>
    <mergeCell ref="I78:J79"/>
    <mergeCell ref="AF81:AF83"/>
    <mergeCell ref="B82:D83"/>
    <mergeCell ref="E82:E83"/>
    <mergeCell ref="F82:F83"/>
    <mergeCell ref="G82:G83"/>
    <mergeCell ref="H82:H83"/>
    <mergeCell ref="I82:J83"/>
    <mergeCell ref="AC78:AE80"/>
    <mergeCell ref="AF78:AF80"/>
    <mergeCell ref="AV75:AV77"/>
    <mergeCell ref="AY75:AY77"/>
    <mergeCell ref="AZ75:AZ77"/>
    <mergeCell ref="BA75:BK77"/>
    <mergeCell ref="B76:D77"/>
    <mergeCell ref="E76:E77"/>
    <mergeCell ref="F76:F77"/>
    <mergeCell ref="G76:G77"/>
    <mergeCell ref="H76:H77"/>
    <mergeCell ref="I76:J77"/>
    <mergeCell ref="AM75:AM77"/>
    <mergeCell ref="AN75:AO77"/>
    <mergeCell ref="AP75:AQ77"/>
    <mergeCell ref="AS75:AS77"/>
    <mergeCell ref="AT75:AT77"/>
    <mergeCell ref="AU75:AU77"/>
    <mergeCell ref="AC75:AE77"/>
    <mergeCell ref="AF75:AF77"/>
    <mergeCell ref="AG75:AG77"/>
    <mergeCell ref="AH75:AI77"/>
    <mergeCell ref="AJ75:AK77"/>
    <mergeCell ref="AL75:AL77"/>
    <mergeCell ref="B74:D75"/>
    <mergeCell ref="E74:E75"/>
    <mergeCell ref="AU72:AU74"/>
    <mergeCell ref="AV72:AV74"/>
    <mergeCell ref="AY72:AY74"/>
    <mergeCell ref="AZ72:AZ74"/>
    <mergeCell ref="BA72:BK74"/>
    <mergeCell ref="S73:T73"/>
    <mergeCell ref="U73:V73"/>
    <mergeCell ref="S74:T74"/>
    <mergeCell ref="U74:V74"/>
    <mergeCell ref="AL72:AL74"/>
    <mergeCell ref="AM72:AM74"/>
    <mergeCell ref="AN72:AO74"/>
    <mergeCell ref="AP72:AQ74"/>
    <mergeCell ref="AS72:AS74"/>
    <mergeCell ref="AT72:AT74"/>
    <mergeCell ref="U72:V72"/>
    <mergeCell ref="AC72:AE74"/>
    <mergeCell ref="AF72:AF74"/>
    <mergeCell ref="AG72:AG74"/>
    <mergeCell ref="AH72:AI74"/>
    <mergeCell ref="AJ72:AK74"/>
    <mergeCell ref="O71:O72"/>
    <mergeCell ref="S71:T71"/>
    <mergeCell ref="U71:V71"/>
    <mergeCell ref="B72:D73"/>
    <mergeCell ref="E72:E73"/>
    <mergeCell ref="F72:F73"/>
    <mergeCell ref="G72:G73"/>
    <mergeCell ref="H72:H73"/>
    <mergeCell ref="I72:J73"/>
    <mergeCell ref="S72:T72"/>
    <mergeCell ref="B70:D71"/>
    <mergeCell ref="E70:E71"/>
    <mergeCell ref="F70:F71"/>
    <mergeCell ref="G70:G71"/>
    <mergeCell ref="H70:H71"/>
    <mergeCell ref="I70:J71"/>
    <mergeCell ref="F74:F75"/>
    <mergeCell ref="G74:G75"/>
    <mergeCell ref="H74:H75"/>
    <mergeCell ref="I74:J75"/>
    <mergeCell ref="U70:V70"/>
    <mergeCell ref="BA66:BK68"/>
    <mergeCell ref="S67:T67"/>
    <mergeCell ref="U67:V67"/>
    <mergeCell ref="AU66:AU68"/>
    <mergeCell ref="AV66:AV68"/>
    <mergeCell ref="AY66:AY68"/>
    <mergeCell ref="AZ66:AZ68"/>
    <mergeCell ref="AT69:AT71"/>
    <mergeCell ref="AU69:AU71"/>
    <mergeCell ref="AV69:AV71"/>
    <mergeCell ref="AY69:AY71"/>
    <mergeCell ref="AZ69:AZ71"/>
    <mergeCell ref="BA69:BK71"/>
    <mergeCell ref="AJ69:AK71"/>
    <mergeCell ref="AL69:AL71"/>
    <mergeCell ref="AM69:AM71"/>
    <mergeCell ref="AN69:AO71"/>
    <mergeCell ref="AP69:AQ71"/>
    <mergeCell ref="AS69:AS71"/>
    <mergeCell ref="O68:O69"/>
    <mergeCell ref="AS66:AS68"/>
    <mergeCell ref="AT66:AT68"/>
    <mergeCell ref="AH66:AI68"/>
    <mergeCell ref="AJ66:AK68"/>
    <mergeCell ref="AL66:AL68"/>
    <mergeCell ref="AM66:AM68"/>
    <mergeCell ref="AN66:AO68"/>
    <mergeCell ref="AP66:AQ68"/>
    <mergeCell ref="O66:O67"/>
    <mergeCell ref="S66:T66"/>
    <mergeCell ref="U66:V66"/>
    <mergeCell ref="AC66:AE68"/>
    <mergeCell ref="AF66:AF68"/>
    <mergeCell ref="AG66:AG68"/>
    <mergeCell ref="S68:T68"/>
    <mergeCell ref="U68:V68"/>
    <mergeCell ref="S69:T69"/>
    <mergeCell ref="U69:V69"/>
    <mergeCell ref="AC69:AE71"/>
    <mergeCell ref="AF69:AF71"/>
    <mergeCell ref="AG69:AG71"/>
    <mergeCell ref="AH69:AI71"/>
    <mergeCell ref="S70:T70"/>
    <mergeCell ref="B66:D67"/>
    <mergeCell ref="E66:E67"/>
    <mergeCell ref="F66:F67"/>
    <mergeCell ref="G66:G67"/>
    <mergeCell ref="H66:H67"/>
    <mergeCell ref="I66:J67"/>
    <mergeCell ref="B68:D69"/>
    <mergeCell ref="E68:E69"/>
    <mergeCell ref="F68:F69"/>
    <mergeCell ref="G68:G69"/>
    <mergeCell ref="H68:H69"/>
    <mergeCell ref="I68:J69"/>
    <mergeCell ref="AY63:AY65"/>
    <mergeCell ref="AZ63:AZ65"/>
    <mergeCell ref="BA63:BK65"/>
    <mergeCell ref="B64:D65"/>
    <mergeCell ref="E64:E65"/>
    <mergeCell ref="F64:F65"/>
    <mergeCell ref="G64:G65"/>
    <mergeCell ref="H64:H65"/>
    <mergeCell ref="I64:J65"/>
    <mergeCell ref="O64:O65"/>
    <mergeCell ref="AN63:AO65"/>
    <mergeCell ref="AP63:AQ65"/>
    <mergeCell ref="AS63:AS65"/>
    <mergeCell ref="AT63:AT65"/>
    <mergeCell ref="AU63:AU65"/>
    <mergeCell ref="AV63:AV65"/>
    <mergeCell ref="AF63:AF65"/>
    <mergeCell ref="AG63:AG65"/>
    <mergeCell ref="AH63:AI65"/>
    <mergeCell ref="AJ63:AK65"/>
    <mergeCell ref="AL63:AL65"/>
    <mergeCell ref="AM63:AM65"/>
    <mergeCell ref="B62:D63"/>
    <mergeCell ref="E62:E63"/>
    <mergeCell ref="AU60:AU62"/>
    <mergeCell ref="AV60:AV62"/>
    <mergeCell ref="AY60:AY62"/>
    <mergeCell ref="AZ60:AZ62"/>
    <mergeCell ref="BA60:BK62"/>
    <mergeCell ref="S61:T61"/>
    <mergeCell ref="U61:V61"/>
    <mergeCell ref="S62:T62"/>
    <mergeCell ref="U62:V62"/>
    <mergeCell ref="AL60:AL62"/>
    <mergeCell ref="AM60:AM62"/>
    <mergeCell ref="AN60:AO62"/>
    <mergeCell ref="AP60:AQ62"/>
    <mergeCell ref="AS60:AS62"/>
    <mergeCell ref="AT60:AT62"/>
    <mergeCell ref="AC60:AE62"/>
    <mergeCell ref="AF60:AF62"/>
    <mergeCell ref="AG60:AG62"/>
    <mergeCell ref="AH60:AI62"/>
    <mergeCell ref="AJ60:AK62"/>
    <mergeCell ref="O62:O63"/>
    <mergeCell ref="S63:T63"/>
    <mergeCell ref="U63:V63"/>
    <mergeCell ref="AC63:AE65"/>
    <mergeCell ref="B60:D61"/>
    <mergeCell ref="E60:E61"/>
    <mergeCell ref="F60:F61"/>
    <mergeCell ref="G60:G61"/>
    <mergeCell ref="H60:H61"/>
    <mergeCell ref="I60:J61"/>
    <mergeCell ref="F62:F63"/>
    <mergeCell ref="G62:G63"/>
    <mergeCell ref="H62:H63"/>
    <mergeCell ref="I62:J63"/>
    <mergeCell ref="O60:O61"/>
    <mergeCell ref="S64:T64"/>
    <mergeCell ref="U64:V64"/>
    <mergeCell ref="S65:T65"/>
    <mergeCell ref="U65:V65"/>
    <mergeCell ref="BA57:BK59"/>
    <mergeCell ref="B58:D59"/>
    <mergeCell ref="E58:E59"/>
    <mergeCell ref="F58:F59"/>
    <mergeCell ref="G58:G59"/>
    <mergeCell ref="H58:H59"/>
    <mergeCell ref="I58:J59"/>
    <mergeCell ref="O58:O59"/>
    <mergeCell ref="AS57:AS59"/>
    <mergeCell ref="AT57:AT59"/>
    <mergeCell ref="AU57:AU59"/>
    <mergeCell ref="AV57:AV59"/>
    <mergeCell ref="AY57:AY59"/>
    <mergeCell ref="AZ57:AZ59"/>
    <mergeCell ref="AH57:AI59"/>
    <mergeCell ref="AJ57:AK59"/>
    <mergeCell ref="AL57:AL59"/>
    <mergeCell ref="AM57:AM59"/>
    <mergeCell ref="AN57:AO59"/>
    <mergeCell ref="AP57:AQ59"/>
    <mergeCell ref="B56:D57"/>
    <mergeCell ref="E56:E57"/>
    <mergeCell ref="F56:F57"/>
    <mergeCell ref="G56:G57"/>
    <mergeCell ref="AU54:AU56"/>
    <mergeCell ref="AV54:AV56"/>
    <mergeCell ref="AY54:AY56"/>
    <mergeCell ref="AZ54:AZ56"/>
    <mergeCell ref="BA54:BK56"/>
    <mergeCell ref="AJ54:AK56"/>
    <mergeCell ref="AL54:AL56"/>
    <mergeCell ref="AM54:AM56"/>
    <mergeCell ref="AN54:AO56"/>
    <mergeCell ref="AP54:AQ56"/>
    <mergeCell ref="AS54:AS56"/>
    <mergeCell ref="B54:D55"/>
    <mergeCell ref="E54:E55"/>
    <mergeCell ref="F54:F55"/>
    <mergeCell ref="G54:G55"/>
    <mergeCell ref="H54:H55"/>
    <mergeCell ref="I54:J55"/>
    <mergeCell ref="H56:H57"/>
    <mergeCell ref="I56:J57"/>
    <mergeCell ref="AT54:AT56"/>
    <mergeCell ref="L54:M54"/>
    <mergeCell ref="O54:O55"/>
    <mergeCell ref="AC54:AE56"/>
    <mergeCell ref="AF54:AF56"/>
    <mergeCell ref="AG54:AG56"/>
    <mergeCell ref="AH54:AI56"/>
    <mergeCell ref="O56:O57"/>
    <mergeCell ref="AC57:AE59"/>
    <mergeCell ref="AF57:AF59"/>
    <mergeCell ref="AG57:AG59"/>
    <mergeCell ref="AY51:AY53"/>
    <mergeCell ref="AZ51:AZ53"/>
    <mergeCell ref="BA51:BK53"/>
    <mergeCell ref="B52:D53"/>
    <mergeCell ref="E52:E53"/>
    <mergeCell ref="F52:F53"/>
    <mergeCell ref="G52:G53"/>
    <mergeCell ref="H52:H53"/>
    <mergeCell ref="AL51:AL53"/>
    <mergeCell ref="AM51:AM53"/>
    <mergeCell ref="AN51:AO53"/>
    <mergeCell ref="AP51:AQ53"/>
    <mergeCell ref="AS51:AS53"/>
    <mergeCell ref="AT51:AT53"/>
    <mergeCell ref="L51:M51"/>
    <mergeCell ref="AC51:AE53"/>
    <mergeCell ref="AF51:AF53"/>
    <mergeCell ref="AG51:AG53"/>
    <mergeCell ref="AH51:AI53"/>
    <mergeCell ref="AJ51:AK53"/>
    <mergeCell ref="I52:J53"/>
    <mergeCell ref="L52:M52"/>
    <mergeCell ref="O52:O53"/>
    <mergeCell ref="L53:M53"/>
    <mergeCell ref="AZ48:AZ50"/>
    <mergeCell ref="BA48:BK50"/>
    <mergeCell ref="B50:D51"/>
    <mergeCell ref="E50:E51"/>
    <mergeCell ref="F50:F51"/>
    <mergeCell ref="G50:G51"/>
    <mergeCell ref="H50:H51"/>
    <mergeCell ref="I50:J51"/>
    <mergeCell ref="L50:M50"/>
    <mergeCell ref="O50:O51"/>
    <mergeCell ref="AP48:AQ50"/>
    <mergeCell ref="AS48:AS50"/>
    <mergeCell ref="AT48:AT50"/>
    <mergeCell ref="AU48:AU50"/>
    <mergeCell ref="AV48:AV50"/>
    <mergeCell ref="AY48:AY50"/>
    <mergeCell ref="AG48:AG50"/>
    <mergeCell ref="AH48:AI50"/>
    <mergeCell ref="AJ48:AK50"/>
    <mergeCell ref="AL48:AL50"/>
    <mergeCell ref="AM48:AM50"/>
    <mergeCell ref="AN48:AO50"/>
    <mergeCell ref="AU51:AU53"/>
    <mergeCell ref="AV51:AV53"/>
    <mergeCell ref="B47:C48"/>
    <mergeCell ref="D47:G47"/>
    <mergeCell ref="D48:G48"/>
    <mergeCell ref="AC48:AE50"/>
    <mergeCell ref="AF48:AF50"/>
    <mergeCell ref="AL45:AL47"/>
    <mergeCell ref="AM45:AM47"/>
    <mergeCell ref="AN45:AO47"/>
    <mergeCell ref="AP45:AQ47"/>
    <mergeCell ref="AV42:AV44"/>
    <mergeCell ref="AY42:AY44"/>
    <mergeCell ref="AZ42:AZ44"/>
    <mergeCell ref="BA42:BK44"/>
    <mergeCell ref="L43:M43"/>
    <mergeCell ref="AC45:AE47"/>
    <mergeCell ref="AF45:AF47"/>
    <mergeCell ref="AG45:AG47"/>
    <mergeCell ref="AH45:AI47"/>
    <mergeCell ref="AJ45:AK47"/>
    <mergeCell ref="AM42:AM44"/>
    <mergeCell ref="AN42:AO44"/>
    <mergeCell ref="AP42:AQ44"/>
    <mergeCell ref="AS42:AS44"/>
    <mergeCell ref="AT42:AT44"/>
    <mergeCell ref="AU42:AU44"/>
    <mergeCell ref="AU45:AU47"/>
    <mergeCell ref="AV45:AV47"/>
    <mergeCell ref="AY45:AY47"/>
    <mergeCell ref="AZ45:AZ47"/>
    <mergeCell ref="BA45:BK47"/>
    <mergeCell ref="AS45:AS47"/>
    <mergeCell ref="AT45:AT47"/>
    <mergeCell ref="L42:M42"/>
    <mergeCell ref="AC42:AE44"/>
    <mergeCell ref="AF42:AF44"/>
    <mergeCell ref="AG42:AG44"/>
    <mergeCell ref="AH42:AI44"/>
    <mergeCell ref="AJ42:AK44"/>
    <mergeCell ref="AL42:AL44"/>
    <mergeCell ref="AS39:AS41"/>
    <mergeCell ref="AT39:AT41"/>
    <mergeCell ref="AH39:AI41"/>
    <mergeCell ref="AJ39:AK41"/>
    <mergeCell ref="AL39:AL41"/>
    <mergeCell ref="AM39:AM41"/>
    <mergeCell ref="AN39:AO41"/>
    <mergeCell ref="AP39:AQ41"/>
    <mergeCell ref="BA36:BK38"/>
    <mergeCell ref="B39:B40"/>
    <mergeCell ref="C39:G40"/>
    <mergeCell ref="H39:H40"/>
    <mergeCell ref="I39:I40"/>
    <mergeCell ref="J39:J40"/>
    <mergeCell ref="L39:M39"/>
    <mergeCell ref="AC39:AE41"/>
    <mergeCell ref="AF39:AF41"/>
    <mergeCell ref="AG39:AG41"/>
    <mergeCell ref="AS36:AS38"/>
    <mergeCell ref="AT36:AT38"/>
    <mergeCell ref="AU36:AU38"/>
    <mergeCell ref="AV36:AV38"/>
    <mergeCell ref="AY36:AY38"/>
    <mergeCell ref="AZ36:AZ38"/>
    <mergeCell ref="BA39:BK41"/>
    <mergeCell ref="L40:M40"/>
    <mergeCell ref="L41:M41"/>
    <mergeCell ref="AU39:AU41"/>
    <mergeCell ref="AV39:AV41"/>
    <mergeCell ref="AY39:AY41"/>
    <mergeCell ref="AZ39:AZ41"/>
    <mergeCell ref="AC36:AE38"/>
    <mergeCell ref="AF36:AF38"/>
    <mergeCell ref="AG36:AG38"/>
    <mergeCell ref="AH36:AI38"/>
    <mergeCell ref="AJ36:AK38"/>
    <mergeCell ref="AL36:AL38"/>
    <mergeCell ref="AM36:AM38"/>
    <mergeCell ref="AN36:AO38"/>
    <mergeCell ref="AP36:AQ38"/>
    <mergeCell ref="AY30:AY32"/>
    <mergeCell ref="AV33:AV35"/>
    <mergeCell ref="AY33:AY35"/>
    <mergeCell ref="AH33:AI35"/>
    <mergeCell ref="AJ33:AK35"/>
    <mergeCell ref="AL33:AL35"/>
    <mergeCell ref="AM33:AM35"/>
    <mergeCell ref="AN33:AO35"/>
    <mergeCell ref="AP33:AQ35"/>
    <mergeCell ref="AZ30:AZ32"/>
    <mergeCell ref="BA30:BK32"/>
    <mergeCell ref="R32:V33"/>
    <mergeCell ref="W32:X33"/>
    <mergeCell ref="AC33:AE35"/>
    <mergeCell ref="AF33:AF35"/>
    <mergeCell ref="AG33:AG35"/>
    <mergeCell ref="AL30:AL32"/>
    <mergeCell ref="AM30:AM32"/>
    <mergeCell ref="AN30:AO32"/>
    <mergeCell ref="AP30:AQ32"/>
    <mergeCell ref="AS30:AS32"/>
    <mergeCell ref="AT30:AT32"/>
    <mergeCell ref="P30:AA30"/>
    <mergeCell ref="AC30:AE32"/>
    <mergeCell ref="AF30:AF32"/>
    <mergeCell ref="AG30:AG32"/>
    <mergeCell ref="AH30:AI32"/>
    <mergeCell ref="AJ30:AK32"/>
    <mergeCell ref="BA33:BK35"/>
    <mergeCell ref="AS33:AS35"/>
    <mergeCell ref="AT33:AT35"/>
    <mergeCell ref="AU33:AU35"/>
    <mergeCell ref="AZ33:AZ35"/>
    <mergeCell ref="P29:AA29"/>
    <mergeCell ref="AL27:AL29"/>
    <mergeCell ref="AM27:AM29"/>
    <mergeCell ref="AN27:AO29"/>
    <mergeCell ref="AP27:AQ29"/>
    <mergeCell ref="AS27:AS29"/>
    <mergeCell ref="AT27:AT29"/>
    <mergeCell ref="AU30:AU32"/>
    <mergeCell ref="AV30:AV32"/>
    <mergeCell ref="AU24:AU26"/>
    <mergeCell ref="AV24:AV26"/>
    <mergeCell ref="AY24:AY26"/>
    <mergeCell ref="AZ24:AZ26"/>
    <mergeCell ref="BA24:BK26"/>
    <mergeCell ref="AC27:AE29"/>
    <mergeCell ref="AF27:AF29"/>
    <mergeCell ref="AG27:AG29"/>
    <mergeCell ref="AH27:AI29"/>
    <mergeCell ref="AJ27:AK29"/>
    <mergeCell ref="AL24:AL26"/>
    <mergeCell ref="AM24:AM26"/>
    <mergeCell ref="AN24:AO26"/>
    <mergeCell ref="AP24:AQ26"/>
    <mergeCell ref="AS24:AS26"/>
    <mergeCell ref="AT24:AT26"/>
    <mergeCell ref="AU27:AU29"/>
    <mergeCell ref="AV27:AV29"/>
    <mergeCell ref="AY27:AY29"/>
    <mergeCell ref="AZ27:AZ29"/>
    <mergeCell ref="BA27:BK29"/>
    <mergeCell ref="R24:V24"/>
    <mergeCell ref="AC24:AE26"/>
    <mergeCell ref="AF24:AF26"/>
    <mergeCell ref="AG24:AG26"/>
    <mergeCell ref="AH24:AI26"/>
    <mergeCell ref="AJ24:AK26"/>
    <mergeCell ref="AM21:AM23"/>
    <mergeCell ref="AN21:AO23"/>
    <mergeCell ref="AP21:AQ23"/>
    <mergeCell ref="AZ18:AZ20"/>
    <mergeCell ref="BA18:BK20"/>
    <mergeCell ref="R19:S19"/>
    <mergeCell ref="AC21:AE23"/>
    <mergeCell ref="AF21:AF23"/>
    <mergeCell ref="AG21:AG23"/>
    <mergeCell ref="AH21:AI23"/>
    <mergeCell ref="AJ21:AK23"/>
    <mergeCell ref="AL21:AL23"/>
    <mergeCell ref="AN18:AO20"/>
    <mergeCell ref="AP18:AQ20"/>
    <mergeCell ref="AS18:AS20"/>
    <mergeCell ref="AT18:AT20"/>
    <mergeCell ref="AU18:AU20"/>
    <mergeCell ref="AV18:AV20"/>
    <mergeCell ref="AV21:AV23"/>
    <mergeCell ref="AY21:AY23"/>
    <mergeCell ref="AZ21:AZ23"/>
    <mergeCell ref="BA21:BK23"/>
    <mergeCell ref="AS21:AS23"/>
    <mergeCell ref="AT21:AT23"/>
    <mergeCell ref="AU21:AU23"/>
    <mergeCell ref="AP17:AQ17"/>
    <mergeCell ref="AC18:AE20"/>
    <mergeCell ref="AF18:AF20"/>
    <mergeCell ref="AG18:AG20"/>
    <mergeCell ref="AH18:AI20"/>
    <mergeCell ref="AJ18:AK20"/>
    <mergeCell ref="AL18:AL20"/>
    <mergeCell ref="AM18:AM20"/>
    <mergeCell ref="AY18:AY20"/>
    <mergeCell ref="B4:N4"/>
    <mergeCell ref="H6:I6"/>
    <mergeCell ref="J6:O6"/>
    <mergeCell ref="H7:I7"/>
    <mergeCell ref="J7:O7"/>
    <mergeCell ref="AC12:AN12"/>
    <mergeCell ref="BA14:BK17"/>
    <mergeCell ref="R15:S15"/>
    <mergeCell ref="AF16:AF17"/>
    <mergeCell ref="AG16:AG17"/>
    <mergeCell ref="AH16:AI17"/>
    <mergeCell ref="AJ16:AK16"/>
    <mergeCell ref="AL16:AL17"/>
    <mergeCell ref="AM16:AM17"/>
    <mergeCell ref="AN16:AO17"/>
    <mergeCell ref="AP16:AQ16"/>
    <mergeCell ref="AC14:AE17"/>
    <mergeCell ref="AF14:AK15"/>
    <mergeCell ref="AL14:AQ15"/>
    <mergeCell ref="AS14:AT17"/>
    <mergeCell ref="AU14:AV17"/>
    <mergeCell ref="AY14:AZ17"/>
    <mergeCell ref="R17:S17"/>
    <mergeCell ref="AJ17:AK17"/>
  </mergeCells>
  <phoneticPr fontId="6"/>
  <conditionalFormatting sqref="BA21 BA18 BA24 BA27 BA30 BA33 BA36 BA39 BA42 BA45 BA48 BA51 BA54 BA57 BA60 BA63 BA66 BA69 BA72 BA75">
    <cfRule type="cellIs" dxfId="1" priority="1" operator="equal">
      <formula>"簡易計算の結果、逆潮流による電圧上昇値が標準電圧の2％を超えています。"</formula>
    </cfRule>
  </conditionalFormatting>
  <dataValidations count="2">
    <dataValidation type="list" allowBlank="1" showInputMessage="1" showErrorMessage="1" sqref="C39">
      <formula1>$B$149:$B$153</formula1>
    </dataValidation>
    <dataValidation type="list" allowBlank="1" showInputMessage="1" showErrorMessage="1" sqref="AF18:AF77 U15 W15 AL18:AL77">
      <formula1>$S$62:$S$74</formula1>
    </dataValidation>
  </dataValidations>
  <pageMargins left="0.23622047244094491" right="0.23622047244094491" top="0.74803149606299213" bottom="0.74803149606299213" header="0.31496062992125984" footer="0.31496062992125984"/>
  <pageSetup paperSize="8" scale="4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K157"/>
  <sheetViews>
    <sheetView showZeros="0" view="pageBreakPreview" topLeftCell="P2" zoomScale="55" zoomScaleNormal="40" zoomScaleSheetLayoutView="55" zoomScalePageLayoutView="25" workbookViewId="0">
      <selection activeCell="BK2" sqref="A1:XFD1048576"/>
    </sheetView>
  </sheetViews>
  <sheetFormatPr defaultRowHeight="14.25"/>
  <cols>
    <col min="1" max="1" width="5.25" style="74" customWidth="1"/>
    <col min="2" max="3" width="8.625" style="74" customWidth="1"/>
    <col min="4" max="4" width="3.75" style="74" customWidth="1"/>
    <col min="5" max="5" width="7.625" style="74" customWidth="1"/>
    <col min="6" max="6" width="4.5" style="74" bestFit="1" customWidth="1"/>
    <col min="7" max="7" width="8.625" style="74" customWidth="1"/>
    <col min="8" max="8" width="7.625" style="74" customWidth="1"/>
    <col min="9" max="9" width="6.75" style="74" customWidth="1"/>
    <col min="10" max="10" width="8.625" style="74" customWidth="1"/>
    <col min="11" max="11" width="3.75" style="74" bestFit="1" customWidth="1"/>
    <col min="12" max="12" width="8.625" style="74" customWidth="1"/>
    <col min="13" max="13" width="4.75" style="74" bestFit="1" customWidth="1"/>
    <col min="14" max="14" width="8.625" style="74" customWidth="1"/>
    <col min="15" max="15" width="3.625" style="74" customWidth="1"/>
    <col min="16" max="16" width="3.625" style="128" customWidth="1"/>
    <col min="17" max="17" width="3.125" style="128" customWidth="1"/>
    <col min="18" max="18" width="8.625" style="128" customWidth="1"/>
    <col min="19" max="19" width="9.75" style="128" customWidth="1"/>
    <col min="20" max="20" width="4.625" style="128" customWidth="1"/>
    <col min="21" max="21" width="7.625" style="128" customWidth="1"/>
    <col min="22" max="22" width="4.625" style="128" customWidth="1"/>
    <col min="23" max="23" width="7.625" style="128" customWidth="1"/>
    <col min="24" max="24" width="4.625" style="128" customWidth="1"/>
    <col min="25" max="25" width="7.625" style="128" customWidth="1"/>
    <col min="26" max="26" width="3.125" style="128" customWidth="1"/>
    <col min="27" max="27" width="3.625" style="128" customWidth="1"/>
    <col min="28" max="28" width="3.625" style="74" customWidth="1"/>
    <col min="29" max="31" width="9" style="74"/>
    <col min="32" max="43" width="7.625" style="74" customWidth="1"/>
    <col min="44" max="44" width="2.125" style="74" customWidth="1"/>
    <col min="45" max="48" width="7.625" style="74" customWidth="1"/>
    <col min="49" max="49" width="3.625" style="128" customWidth="1"/>
    <col min="50" max="50" width="3.625" style="74" customWidth="1"/>
    <col min="51" max="52" width="7.625" style="74" customWidth="1"/>
    <col min="53" max="62" width="9" style="74"/>
    <col min="63" max="63" width="9" style="74" customWidth="1"/>
    <col min="64" max="64" width="5.625" style="74" customWidth="1"/>
    <col min="65" max="16384" width="9" style="74"/>
  </cols>
  <sheetData>
    <row r="2" spans="1:63">
      <c r="BK2" s="155" t="s">
        <v>267</v>
      </c>
    </row>
    <row r="4" spans="1:63" ht="15.75" customHeight="1">
      <c r="A4" s="72"/>
      <c r="B4" s="340" t="s">
        <v>150</v>
      </c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72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W4" s="73"/>
    </row>
    <row r="5" spans="1:63" ht="15.75" customHeight="1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W5" s="73"/>
    </row>
    <row r="6" spans="1:63" ht="15.75" customHeight="1">
      <c r="A6" s="77"/>
      <c r="B6" s="76"/>
      <c r="C6" s="76"/>
      <c r="D6" s="76"/>
      <c r="E6" s="76"/>
      <c r="F6" s="76"/>
      <c r="G6" s="76"/>
      <c r="H6" s="341" t="s">
        <v>12</v>
      </c>
      <c r="I6" s="341"/>
      <c r="J6" s="454"/>
      <c r="K6" s="454"/>
      <c r="L6" s="454"/>
      <c r="M6" s="454"/>
      <c r="N6" s="454"/>
      <c r="O6" s="454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W6" s="73"/>
    </row>
    <row r="7" spans="1:63" ht="15.75" customHeight="1">
      <c r="A7" s="77"/>
      <c r="B7" s="78"/>
      <c r="C7" s="79" t="s">
        <v>172</v>
      </c>
      <c r="D7" s="76"/>
      <c r="E7" s="76"/>
      <c r="F7" s="76"/>
      <c r="G7" s="76"/>
      <c r="H7" s="343" t="s">
        <v>173</v>
      </c>
      <c r="I7" s="343"/>
      <c r="J7" s="455"/>
      <c r="K7" s="455"/>
      <c r="L7" s="455"/>
      <c r="M7" s="455"/>
      <c r="N7" s="455"/>
      <c r="O7" s="455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W7" s="73"/>
    </row>
    <row r="8" spans="1:63" ht="15.75" customHeight="1">
      <c r="A8" s="77"/>
      <c r="B8" s="80"/>
      <c r="C8" s="79" t="s">
        <v>151</v>
      </c>
      <c r="D8" s="76"/>
      <c r="E8" s="76"/>
      <c r="F8" s="76"/>
      <c r="G8" s="76"/>
      <c r="H8" s="81"/>
      <c r="I8" s="81"/>
      <c r="J8" s="82"/>
      <c r="K8" s="82"/>
      <c r="L8" s="82"/>
      <c r="M8" s="82"/>
      <c r="N8" s="82"/>
      <c r="O8" s="82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83"/>
      <c r="AW8" s="83"/>
    </row>
    <row r="9" spans="1:63" ht="15.75" customHeight="1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84"/>
      <c r="Q9" s="73"/>
      <c r="R9" s="73"/>
      <c r="S9" s="73"/>
      <c r="T9" s="73"/>
      <c r="U9" s="73"/>
      <c r="V9" s="73"/>
      <c r="W9" s="73"/>
      <c r="X9" s="73"/>
      <c r="Y9" s="73"/>
      <c r="Z9" s="73"/>
      <c r="AA9" s="83"/>
      <c r="AW9" s="83"/>
    </row>
    <row r="10" spans="1:63" ht="15.75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85" t="s">
        <v>174</v>
      </c>
      <c r="Q10" s="80"/>
      <c r="R10" s="76"/>
      <c r="S10" s="86"/>
      <c r="T10" s="86"/>
      <c r="U10" s="76"/>
      <c r="V10" s="76"/>
      <c r="W10" s="76"/>
      <c r="X10" s="76"/>
      <c r="Y10" s="76"/>
      <c r="Z10" s="76"/>
      <c r="AA10" s="87"/>
      <c r="AB10" s="80" t="s">
        <v>73</v>
      </c>
      <c r="AW10" s="87"/>
      <c r="AY10" s="80" t="s">
        <v>147</v>
      </c>
    </row>
    <row r="11" spans="1:63" ht="15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85"/>
      <c r="Q11" s="80"/>
      <c r="R11" s="76"/>
      <c r="S11" s="86"/>
      <c r="T11" s="86"/>
      <c r="U11" s="76"/>
      <c r="V11" s="76"/>
      <c r="W11" s="76"/>
      <c r="X11" s="76"/>
      <c r="Y11" s="76"/>
      <c r="Z11" s="76"/>
      <c r="AA11" s="87"/>
      <c r="AW11" s="87"/>
      <c r="AY11" s="80"/>
    </row>
    <row r="12" spans="1:63" ht="15.7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88"/>
      <c r="Q12" s="76"/>
      <c r="R12" s="76" t="s">
        <v>17</v>
      </c>
      <c r="S12" s="76"/>
      <c r="T12" s="76"/>
      <c r="U12" s="89"/>
      <c r="V12" s="89"/>
      <c r="W12" s="76"/>
      <c r="X12" s="76"/>
      <c r="Y12" s="76"/>
      <c r="Z12" s="76"/>
      <c r="AA12" s="87"/>
      <c r="AC12" s="345" t="s">
        <v>175</v>
      </c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76"/>
      <c r="AW12" s="87"/>
      <c r="AY12" s="80"/>
    </row>
    <row r="13" spans="1:63" ht="15.75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88"/>
      <c r="Q13" s="90"/>
      <c r="R13" s="91"/>
      <c r="S13" s="91"/>
      <c r="T13" s="91"/>
      <c r="U13" s="92" t="s">
        <v>36</v>
      </c>
      <c r="V13" s="93"/>
      <c r="W13" s="92" t="s">
        <v>37</v>
      </c>
      <c r="X13" s="91"/>
      <c r="Y13" s="92" t="s">
        <v>176</v>
      </c>
      <c r="Z13" s="94"/>
      <c r="AA13" s="95"/>
      <c r="AW13" s="87"/>
      <c r="AY13" s="80"/>
    </row>
    <row r="14" spans="1:63" ht="15.75" customHeight="1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88"/>
      <c r="Q14" s="96"/>
      <c r="R14" s="76"/>
      <c r="S14" s="76"/>
      <c r="T14" s="76"/>
      <c r="U14" s="73"/>
      <c r="V14" s="73"/>
      <c r="W14" s="73"/>
      <c r="X14" s="76"/>
      <c r="Y14" s="76"/>
      <c r="Z14" s="97"/>
      <c r="AA14" s="87"/>
      <c r="AC14" s="354"/>
      <c r="AD14" s="355"/>
      <c r="AE14" s="356"/>
      <c r="AF14" s="347" t="s">
        <v>177</v>
      </c>
      <c r="AG14" s="347"/>
      <c r="AH14" s="347"/>
      <c r="AI14" s="347"/>
      <c r="AJ14" s="347"/>
      <c r="AK14" s="347"/>
      <c r="AL14" s="347" t="s">
        <v>178</v>
      </c>
      <c r="AM14" s="347"/>
      <c r="AN14" s="347"/>
      <c r="AO14" s="347"/>
      <c r="AP14" s="347"/>
      <c r="AQ14" s="347"/>
      <c r="AS14" s="363" t="s">
        <v>179</v>
      </c>
      <c r="AT14" s="364"/>
      <c r="AU14" s="349" t="s">
        <v>180</v>
      </c>
      <c r="AV14" s="347"/>
      <c r="AW14" s="87"/>
      <c r="AY14" s="349" t="s">
        <v>181</v>
      </c>
      <c r="AZ14" s="347"/>
      <c r="BA14" s="347" t="s">
        <v>182</v>
      </c>
      <c r="BB14" s="347"/>
      <c r="BC14" s="347"/>
      <c r="BD14" s="347"/>
      <c r="BE14" s="347"/>
      <c r="BF14" s="347"/>
      <c r="BG14" s="347"/>
      <c r="BH14" s="347"/>
      <c r="BI14" s="347"/>
      <c r="BJ14" s="347"/>
      <c r="BK14" s="347"/>
    </row>
    <row r="15" spans="1:63" ht="15.75" customHeight="1">
      <c r="A15" s="98"/>
      <c r="B15" s="98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88"/>
      <c r="Q15" s="96"/>
      <c r="R15" s="348" t="s">
        <v>19</v>
      </c>
      <c r="S15" s="348"/>
      <c r="T15" s="99"/>
      <c r="U15" s="228" t="s">
        <v>263</v>
      </c>
      <c r="V15" s="100"/>
      <c r="W15" s="228" t="s">
        <v>265</v>
      </c>
      <c r="X15" s="76"/>
      <c r="Y15" s="76"/>
      <c r="Z15" s="97"/>
      <c r="AA15" s="87"/>
      <c r="AC15" s="357"/>
      <c r="AD15" s="358"/>
      <c r="AE15" s="359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S15" s="365"/>
      <c r="AT15" s="366"/>
      <c r="AU15" s="347"/>
      <c r="AV15" s="347"/>
      <c r="AW15" s="8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7"/>
      <c r="BK15" s="347"/>
    </row>
    <row r="16" spans="1:63" ht="15.75" customHeight="1">
      <c r="A16" s="80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88"/>
      <c r="Q16" s="96"/>
      <c r="R16" s="73"/>
      <c r="S16" s="73"/>
      <c r="T16" s="73"/>
      <c r="U16" s="73"/>
      <c r="V16" s="73"/>
      <c r="W16" s="73"/>
      <c r="X16" s="100"/>
      <c r="Y16" s="100"/>
      <c r="Z16" s="101"/>
      <c r="AA16" s="102"/>
      <c r="AC16" s="357"/>
      <c r="AD16" s="358"/>
      <c r="AE16" s="359"/>
      <c r="AF16" s="347" t="s">
        <v>183</v>
      </c>
      <c r="AG16" s="347" t="s">
        <v>184</v>
      </c>
      <c r="AH16" s="349" t="s">
        <v>185</v>
      </c>
      <c r="AI16" s="347"/>
      <c r="AJ16" s="350" t="s">
        <v>186</v>
      </c>
      <c r="AK16" s="351"/>
      <c r="AL16" s="352" t="s">
        <v>183</v>
      </c>
      <c r="AM16" s="352" t="s">
        <v>184</v>
      </c>
      <c r="AN16" s="349" t="s">
        <v>185</v>
      </c>
      <c r="AO16" s="347"/>
      <c r="AP16" s="350" t="s">
        <v>187</v>
      </c>
      <c r="AQ16" s="351"/>
      <c r="AS16" s="365"/>
      <c r="AT16" s="366"/>
      <c r="AU16" s="347"/>
      <c r="AV16" s="347"/>
      <c r="AW16" s="8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7"/>
      <c r="BK16" s="347"/>
    </row>
    <row r="17" spans="1:63" ht="15.75" customHeight="1">
      <c r="A17" s="80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88"/>
      <c r="Q17" s="96"/>
      <c r="R17" s="348" t="s">
        <v>20</v>
      </c>
      <c r="S17" s="348"/>
      <c r="T17" s="103" t="s">
        <v>41</v>
      </c>
      <c r="U17" s="242">
        <f>IF(U15="","",VLOOKUP(U15,$S$62:$V$74,3,FALSE))</f>
        <v>0.11799999999999999</v>
      </c>
      <c r="V17" s="104" t="s">
        <v>47</v>
      </c>
      <c r="W17" s="242">
        <f>IF(W15="","",VLOOKUP(W15,$S$62:$V$74,3,FALSE))</f>
        <v>0.18</v>
      </c>
      <c r="X17" s="76"/>
      <c r="Y17" s="76"/>
      <c r="Z17" s="97"/>
      <c r="AA17" s="87"/>
      <c r="AC17" s="360"/>
      <c r="AD17" s="361"/>
      <c r="AE17" s="362"/>
      <c r="AF17" s="347"/>
      <c r="AG17" s="347"/>
      <c r="AH17" s="347"/>
      <c r="AI17" s="347"/>
      <c r="AJ17" s="369" t="s">
        <v>188</v>
      </c>
      <c r="AK17" s="370"/>
      <c r="AL17" s="353"/>
      <c r="AM17" s="353"/>
      <c r="AN17" s="347"/>
      <c r="AO17" s="347"/>
      <c r="AP17" s="369" t="s">
        <v>188</v>
      </c>
      <c r="AQ17" s="370"/>
      <c r="AS17" s="367"/>
      <c r="AT17" s="368"/>
      <c r="AU17" s="347"/>
      <c r="AV17" s="347"/>
      <c r="AW17" s="8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</row>
    <row r="18" spans="1:63" ht="15.75" customHeight="1">
      <c r="A18" s="80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88"/>
      <c r="Q18" s="96"/>
      <c r="R18" s="73"/>
      <c r="S18" s="73"/>
      <c r="T18" s="73"/>
      <c r="U18" s="73"/>
      <c r="V18" s="73"/>
      <c r="W18" s="73"/>
      <c r="X18" s="76"/>
      <c r="Y18" s="76"/>
      <c r="Z18" s="97"/>
      <c r="AA18" s="87"/>
      <c r="AC18" s="371" t="s">
        <v>189</v>
      </c>
      <c r="AD18" s="371"/>
      <c r="AE18" s="371"/>
      <c r="AF18" s="456" t="s">
        <v>66</v>
      </c>
      <c r="AG18" s="456">
        <v>10</v>
      </c>
      <c r="AH18" s="373">
        <f>IF(AF18="",0,VLOOKUP(AF18,$S$62:$V$74,3,FALSE))</f>
        <v>2.31</v>
      </c>
      <c r="AI18" s="374"/>
      <c r="AJ18" s="373">
        <f>IF(AF18="",0,ROUND(AH18*(AG18/1000),3))</f>
        <v>2.3E-2</v>
      </c>
      <c r="AK18" s="374"/>
      <c r="AL18" s="456" t="s">
        <v>264</v>
      </c>
      <c r="AM18" s="456">
        <v>10</v>
      </c>
      <c r="AN18" s="373">
        <f>IF(AL18="",0,VLOOKUP(AL18,$S$62:$V$74,3,FALSE))</f>
        <v>3.33</v>
      </c>
      <c r="AO18" s="374"/>
      <c r="AP18" s="373">
        <f>IF(AL18="",0,ROUND(AN18*(AM18/1000),3))</f>
        <v>3.3000000000000002E-2</v>
      </c>
      <c r="AQ18" s="374"/>
      <c r="AS18" s="379" t="s">
        <v>127</v>
      </c>
      <c r="AT18" s="382">
        <f>IF(AF18="","",AJ18+AP18)</f>
        <v>5.6000000000000001E-2</v>
      </c>
      <c r="AU18" s="379" t="s">
        <v>190</v>
      </c>
      <c r="AV18" s="380">
        <f>IF(AF18="","",$I$39*H50*AT18)</f>
        <v>1.2027360807758285</v>
      </c>
      <c r="AW18" s="95"/>
      <c r="AY18" s="379" t="s">
        <v>191</v>
      </c>
      <c r="AZ18" s="380">
        <f>IF(AF18="","",$W$32+AV18)</f>
        <v>2.6171287702365733</v>
      </c>
      <c r="BA18" s="381" t="str">
        <f>IF(AZ18="","",IF($C$39="単相2線式100V",IF(AZ18&gt;2,"簡易計算の結果、逆潮流による電圧上昇値が標準電圧の2％を超えています。","簡易計算の結果、逆潮流による電圧上昇値が標準電圧の2％以内となります。"),IF($C$39="単相3線式100/200V",IF(AZ18&gt;2,"簡易計算の結果、逆潮流による電圧上昇値が標準電圧の2％を超えています。","簡易計算の結果、逆潮流による電圧上昇値が標準電圧の2％以内となります。"),IF($C$39="単相2線式200V",IF(AZ18&gt;4,"簡易計算の結果、逆潮流による電圧上昇値が標準電圧の2％を超えています。","簡易計算の結果、逆潮流による電圧上昇値が標準電圧の2％以内となります。"),IF($C$39="三相3線式200V",IF(AZ18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簡易計算の結果、逆潮流による電圧上昇値が標準電圧の2％以内となります。</v>
      </c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</row>
    <row r="19" spans="1:63" ht="15.75" customHeight="1">
      <c r="A19" s="80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88"/>
      <c r="Q19" s="96"/>
      <c r="R19" s="348" t="s">
        <v>21</v>
      </c>
      <c r="S19" s="348"/>
      <c r="T19" s="103" t="s">
        <v>42</v>
      </c>
      <c r="U19" s="227">
        <v>20</v>
      </c>
      <c r="V19" s="104" t="s">
        <v>48</v>
      </c>
      <c r="W19" s="227">
        <v>20</v>
      </c>
      <c r="X19" s="104"/>
      <c r="Y19" s="105"/>
      <c r="Z19" s="106"/>
      <c r="AA19" s="107"/>
      <c r="AC19" s="371"/>
      <c r="AD19" s="371"/>
      <c r="AE19" s="371"/>
      <c r="AF19" s="456"/>
      <c r="AG19" s="456"/>
      <c r="AH19" s="375"/>
      <c r="AI19" s="376"/>
      <c r="AJ19" s="375"/>
      <c r="AK19" s="376"/>
      <c r="AL19" s="456"/>
      <c r="AM19" s="456"/>
      <c r="AN19" s="375"/>
      <c r="AO19" s="376"/>
      <c r="AP19" s="375"/>
      <c r="AQ19" s="376"/>
      <c r="AS19" s="379"/>
      <c r="AT19" s="382"/>
      <c r="AU19" s="379"/>
      <c r="AV19" s="380"/>
      <c r="AW19" s="87"/>
      <c r="AY19" s="379"/>
      <c r="AZ19" s="380"/>
      <c r="BA19" s="381"/>
      <c r="BB19" s="381"/>
      <c r="BC19" s="381"/>
      <c r="BD19" s="381"/>
      <c r="BE19" s="381"/>
      <c r="BF19" s="381"/>
      <c r="BG19" s="381"/>
      <c r="BH19" s="381"/>
      <c r="BI19" s="381"/>
      <c r="BJ19" s="381"/>
      <c r="BK19" s="381"/>
    </row>
    <row r="20" spans="1:63" ht="15.75" customHeight="1">
      <c r="A20" s="80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88"/>
      <c r="Q20" s="96"/>
      <c r="R20" s="73"/>
      <c r="S20" s="73"/>
      <c r="T20" s="73"/>
      <c r="U20" s="73"/>
      <c r="V20" s="73"/>
      <c r="W20" s="73"/>
      <c r="X20" s="76"/>
      <c r="Y20" s="76"/>
      <c r="Z20" s="97"/>
      <c r="AA20" s="87"/>
      <c r="AC20" s="371"/>
      <c r="AD20" s="371"/>
      <c r="AE20" s="371"/>
      <c r="AF20" s="456"/>
      <c r="AG20" s="456"/>
      <c r="AH20" s="377"/>
      <c r="AI20" s="378"/>
      <c r="AJ20" s="377"/>
      <c r="AK20" s="378"/>
      <c r="AL20" s="456"/>
      <c r="AM20" s="456"/>
      <c r="AN20" s="377"/>
      <c r="AO20" s="378"/>
      <c r="AP20" s="377"/>
      <c r="AQ20" s="378"/>
      <c r="AS20" s="379"/>
      <c r="AT20" s="382"/>
      <c r="AU20" s="379"/>
      <c r="AV20" s="380"/>
      <c r="AW20" s="87"/>
      <c r="AY20" s="379"/>
      <c r="AZ20" s="380"/>
      <c r="BA20" s="381"/>
      <c r="BB20" s="381"/>
      <c r="BC20" s="381"/>
      <c r="BD20" s="381"/>
      <c r="BE20" s="381"/>
      <c r="BF20" s="381"/>
      <c r="BG20" s="381"/>
      <c r="BH20" s="381"/>
      <c r="BI20" s="381"/>
      <c r="BJ20" s="381"/>
      <c r="BK20" s="381"/>
    </row>
    <row r="21" spans="1:63" ht="15.75" customHeight="1">
      <c r="A21" s="80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88"/>
      <c r="Q21" s="96"/>
      <c r="R21" s="76" t="s">
        <v>22</v>
      </c>
      <c r="S21" s="100"/>
      <c r="T21" s="103" t="s">
        <v>43</v>
      </c>
      <c r="U21" s="108">
        <f>IF(U15="","",ROUND(U17*(U19/1000),3))</f>
        <v>2E-3</v>
      </c>
      <c r="V21" s="104" t="s">
        <v>49</v>
      </c>
      <c r="W21" s="108">
        <f>IF(W15="","",ROUND(W17*(W19/1000),3))</f>
        <v>4.0000000000000001E-3</v>
      </c>
      <c r="X21" s="104" t="s">
        <v>44</v>
      </c>
      <c r="Y21" s="227"/>
      <c r="Z21" s="106"/>
      <c r="AA21" s="107"/>
      <c r="AC21" s="371" t="s">
        <v>192</v>
      </c>
      <c r="AD21" s="371"/>
      <c r="AE21" s="371"/>
      <c r="AF21" s="456" t="s">
        <v>66</v>
      </c>
      <c r="AG21" s="456">
        <v>12</v>
      </c>
      <c r="AH21" s="373">
        <f t="shared" ref="AH21" si="0">IF(AF21="",0,VLOOKUP(AF21,$S$62:$V$74,3,FALSE))</f>
        <v>2.31</v>
      </c>
      <c r="AI21" s="374"/>
      <c r="AJ21" s="373">
        <f t="shared" ref="AJ21" si="1">IF(AF21="",0,ROUND(AH21*(AG21/1000),3))</f>
        <v>2.8000000000000001E-2</v>
      </c>
      <c r="AK21" s="374"/>
      <c r="AL21" s="456" t="s">
        <v>264</v>
      </c>
      <c r="AM21" s="456">
        <v>12</v>
      </c>
      <c r="AN21" s="373">
        <f t="shared" ref="AN21" si="2">IF(AL21="",0,VLOOKUP(AL21,$S$62:$V$74,3,FALSE))</f>
        <v>3.33</v>
      </c>
      <c r="AO21" s="374"/>
      <c r="AP21" s="373">
        <f t="shared" ref="AP21" si="3">IF(AL21="",0,ROUND(AN21*(AM21/1000),3))</f>
        <v>0.04</v>
      </c>
      <c r="AQ21" s="374"/>
      <c r="AS21" s="379" t="s">
        <v>128</v>
      </c>
      <c r="AT21" s="382">
        <f>IF(AF21="","",AJ21+AP21)</f>
        <v>6.8000000000000005E-2</v>
      </c>
      <c r="AU21" s="379" t="s">
        <v>193</v>
      </c>
      <c r="AV21" s="380">
        <f>IF(AF21="","",$I$39*H52*AT21)</f>
        <v>1.4604652409420775</v>
      </c>
      <c r="AW21" s="102"/>
      <c r="AY21" s="379" t="s">
        <v>194</v>
      </c>
      <c r="AZ21" s="380">
        <f t="shared" ref="AZ21" si="4">IF(AF21="","",$W$32+AV21)</f>
        <v>2.8748579304028228</v>
      </c>
      <c r="BA21" s="381" t="str">
        <f>IF(AZ21="","",IF($C$39="単相2線式100V",IF(AZ21&gt;2,"簡易計算の結果、逆潮流による電圧上昇値が標準電圧の2％を超えています。","簡易計算の結果、逆潮流による電圧上昇値が標準電圧の2％以内となります。"),IF($C$39="単相3線式100/200V",IF(AZ21&gt;2,"簡易計算の結果、逆潮流による電圧上昇値が標準電圧の2％を超えています。","簡易計算の結果、逆潮流による電圧上昇値が標準電圧の2％以内となります。"),IF($C$39="単相2線式200V",IF(AZ21&gt;4,"簡易計算の結果、逆潮流による電圧上昇値が標準電圧の2％を超えています。","簡易計算の結果、逆潮流による電圧上昇値が標準電圧の2％以内となります。"),IF($C$39="三相3線式200V",IF(AZ21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簡易計算の結果、逆潮流による電圧上昇値が標準電圧の2％以内となります。</v>
      </c>
      <c r="BB21" s="381"/>
      <c r="BC21" s="381"/>
      <c r="BD21" s="381"/>
      <c r="BE21" s="381"/>
      <c r="BF21" s="381"/>
      <c r="BG21" s="381"/>
      <c r="BH21" s="381"/>
      <c r="BI21" s="381"/>
      <c r="BJ21" s="381"/>
      <c r="BK21" s="381"/>
    </row>
    <row r="22" spans="1:63" ht="15.75" customHeight="1">
      <c r="A22" s="80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88"/>
      <c r="Q22" s="109"/>
      <c r="R22" s="110" t="s">
        <v>195</v>
      </c>
      <c r="S22" s="111" t="s">
        <v>126</v>
      </c>
      <c r="T22" s="111"/>
      <c r="U22" s="111"/>
      <c r="V22" s="111"/>
      <c r="W22" s="111"/>
      <c r="X22" s="112"/>
      <c r="Y22" s="112"/>
      <c r="Z22" s="113"/>
      <c r="AA22" s="87"/>
      <c r="AC22" s="371"/>
      <c r="AD22" s="371"/>
      <c r="AE22" s="371"/>
      <c r="AF22" s="456"/>
      <c r="AG22" s="456"/>
      <c r="AH22" s="375"/>
      <c r="AI22" s="376"/>
      <c r="AJ22" s="375"/>
      <c r="AK22" s="376"/>
      <c r="AL22" s="456"/>
      <c r="AM22" s="456"/>
      <c r="AN22" s="375"/>
      <c r="AO22" s="376"/>
      <c r="AP22" s="375"/>
      <c r="AQ22" s="376"/>
      <c r="AS22" s="379"/>
      <c r="AT22" s="382"/>
      <c r="AU22" s="379"/>
      <c r="AV22" s="380"/>
      <c r="AW22" s="87"/>
      <c r="AY22" s="379"/>
      <c r="AZ22" s="380"/>
      <c r="BA22" s="381"/>
      <c r="BB22" s="381"/>
      <c r="BC22" s="381"/>
      <c r="BD22" s="381"/>
      <c r="BE22" s="381"/>
      <c r="BF22" s="381"/>
      <c r="BG22" s="381"/>
      <c r="BH22" s="381"/>
      <c r="BI22" s="381"/>
      <c r="BJ22" s="381"/>
      <c r="BK22" s="381"/>
    </row>
    <row r="23" spans="1:63" ht="15.75" customHeight="1">
      <c r="A23" s="80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88"/>
      <c r="Q23" s="76"/>
      <c r="R23" s="79"/>
      <c r="S23" s="73"/>
      <c r="T23" s="73"/>
      <c r="U23" s="73"/>
      <c r="V23" s="73"/>
      <c r="W23" s="111"/>
      <c r="X23" s="76"/>
      <c r="Y23" s="76"/>
      <c r="Z23" s="76"/>
      <c r="AA23" s="87"/>
      <c r="AC23" s="371"/>
      <c r="AD23" s="371"/>
      <c r="AE23" s="371"/>
      <c r="AF23" s="456"/>
      <c r="AG23" s="456"/>
      <c r="AH23" s="377"/>
      <c r="AI23" s="378"/>
      <c r="AJ23" s="377"/>
      <c r="AK23" s="378"/>
      <c r="AL23" s="456"/>
      <c r="AM23" s="456"/>
      <c r="AN23" s="377"/>
      <c r="AO23" s="378"/>
      <c r="AP23" s="377"/>
      <c r="AQ23" s="378"/>
      <c r="AS23" s="379"/>
      <c r="AT23" s="382"/>
      <c r="AU23" s="379"/>
      <c r="AV23" s="380"/>
      <c r="AW23" s="87"/>
      <c r="AY23" s="379"/>
      <c r="AZ23" s="380"/>
      <c r="BA23" s="381"/>
      <c r="BB23" s="381"/>
      <c r="BC23" s="381"/>
      <c r="BD23" s="381"/>
      <c r="BE23" s="381"/>
      <c r="BF23" s="381"/>
      <c r="BG23" s="381"/>
      <c r="BH23" s="381"/>
      <c r="BI23" s="381"/>
      <c r="BJ23" s="381"/>
      <c r="BK23" s="381"/>
    </row>
    <row r="24" spans="1:63" ht="15.75" customHeight="1">
      <c r="A24" s="80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88"/>
      <c r="Q24" s="76"/>
      <c r="R24" s="383" t="s">
        <v>125</v>
      </c>
      <c r="S24" s="383"/>
      <c r="T24" s="383"/>
      <c r="U24" s="383"/>
      <c r="V24" s="384"/>
      <c r="W24" s="114">
        <f>IF(U15="","",IF(W21="",U21+Y21,U21+W21+Y21))</f>
        <v>6.0000000000000001E-3</v>
      </c>
      <c r="X24" s="76" t="s">
        <v>23</v>
      </c>
      <c r="Y24" s="76"/>
      <c r="Z24" s="76"/>
      <c r="AA24" s="87"/>
      <c r="AC24" s="371" t="s">
        <v>196</v>
      </c>
      <c r="AD24" s="371"/>
      <c r="AE24" s="371"/>
      <c r="AF24" s="456" t="s">
        <v>66</v>
      </c>
      <c r="AG24" s="456">
        <v>14</v>
      </c>
      <c r="AH24" s="373">
        <f t="shared" ref="AH24" si="5">IF(AF24="",0,VLOOKUP(AF24,$S$62:$V$74,3,FALSE))</f>
        <v>2.31</v>
      </c>
      <c r="AI24" s="374"/>
      <c r="AJ24" s="373">
        <f t="shared" ref="AJ24" si="6">IF(AF24="",0,ROUND(AH24*(AG24/1000),3))</f>
        <v>3.2000000000000001E-2</v>
      </c>
      <c r="AK24" s="374"/>
      <c r="AL24" s="456" t="s">
        <v>264</v>
      </c>
      <c r="AM24" s="456">
        <v>14</v>
      </c>
      <c r="AN24" s="373">
        <f t="shared" ref="AN24" si="7">IF(AL24="",0,VLOOKUP(AL24,$S$62:$V$74,3,FALSE))</f>
        <v>3.33</v>
      </c>
      <c r="AO24" s="374"/>
      <c r="AP24" s="373">
        <f t="shared" ref="AP24" si="8">IF(AL24="",0,ROUND(AN24*(AM24/1000),3))</f>
        <v>4.7E-2</v>
      </c>
      <c r="AQ24" s="374"/>
      <c r="AS24" s="379" t="s">
        <v>129</v>
      </c>
      <c r="AT24" s="382">
        <f t="shared" ref="AT24" si="9">IF(AF24="","",AJ24+AP24)</f>
        <v>7.9000000000000001E-2</v>
      </c>
      <c r="AU24" s="379" t="s">
        <v>197</v>
      </c>
      <c r="AV24" s="380">
        <f>IF(AF24="","",$I$39*H54*AT24)</f>
        <v>1.6967169710944723</v>
      </c>
      <c r="AW24" s="107"/>
      <c r="AY24" s="379" t="s">
        <v>198</v>
      </c>
      <c r="AZ24" s="380">
        <f>IF(AF24="","",$W$32+AV24)</f>
        <v>3.1111096605552175</v>
      </c>
      <c r="BA24" s="381" t="str">
        <f>IF(AZ24="","",IF($C$39="単相2線式100V",IF(AZ24&gt;2,"簡易計算の結果、逆潮流による電圧上昇値が標準電圧の2％を超えています。","簡易計算の結果、逆潮流による電圧上昇値が標準電圧の2％以内となります。"),IF($C$39="単相3線式100/200V",IF(AZ24&gt;2,"簡易計算の結果、逆潮流による電圧上昇値が標準電圧の2％を超えています。","簡易計算の結果、逆潮流による電圧上昇値が標準電圧の2％以内となります。"),IF($C$39="単相2線式200V",IF(AZ24&gt;4,"簡易計算の結果、逆潮流による電圧上昇値が標準電圧の2％を超えています。","簡易計算の結果、逆潮流による電圧上昇値が標準電圧の2％以内となります。"),IF($C$39="三相3線式200V",IF(AZ24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簡易計算の結果、逆潮流による電圧上昇値が標準電圧の2％以内となります。</v>
      </c>
      <c r="BB24" s="381"/>
      <c r="BC24" s="381"/>
      <c r="BD24" s="381"/>
      <c r="BE24" s="381"/>
      <c r="BF24" s="381"/>
      <c r="BG24" s="381"/>
      <c r="BH24" s="381"/>
      <c r="BI24" s="381"/>
      <c r="BJ24" s="381"/>
      <c r="BK24" s="381"/>
    </row>
    <row r="25" spans="1:63" ht="15.75" customHeight="1">
      <c r="A25" s="80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115"/>
      <c r="Q25" s="116"/>
      <c r="R25" s="117"/>
      <c r="S25" s="117"/>
      <c r="T25" s="117"/>
      <c r="U25" s="117"/>
      <c r="V25" s="117"/>
      <c r="W25" s="118"/>
      <c r="X25" s="116"/>
      <c r="Y25" s="116"/>
      <c r="Z25" s="116"/>
      <c r="AA25" s="119"/>
      <c r="AC25" s="371"/>
      <c r="AD25" s="371"/>
      <c r="AE25" s="371"/>
      <c r="AF25" s="456"/>
      <c r="AG25" s="456"/>
      <c r="AH25" s="375"/>
      <c r="AI25" s="376"/>
      <c r="AJ25" s="375"/>
      <c r="AK25" s="376"/>
      <c r="AL25" s="456"/>
      <c r="AM25" s="456"/>
      <c r="AN25" s="375"/>
      <c r="AO25" s="376"/>
      <c r="AP25" s="375"/>
      <c r="AQ25" s="376"/>
      <c r="AS25" s="379"/>
      <c r="AT25" s="382"/>
      <c r="AU25" s="379"/>
      <c r="AV25" s="380"/>
      <c r="AW25" s="87"/>
      <c r="AY25" s="379"/>
      <c r="AZ25" s="380"/>
      <c r="BA25" s="381"/>
      <c r="BB25" s="381"/>
      <c r="BC25" s="381"/>
      <c r="BD25" s="381"/>
      <c r="BE25" s="381"/>
      <c r="BF25" s="381"/>
      <c r="BG25" s="381"/>
      <c r="BH25" s="381"/>
      <c r="BI25" s="381"/>
      <c r="BJ25" s="381"/>
      <c r="BK25" s="381"/>
    </row>
    <row r="26" spans="1:63" ht="15.75" customHeight="1">
      <c r="A26" s="80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88"/>
      <c r="Q26" s="76"/>
      <c r="R26" s="100"/>
      <c r="S26" s="100"/>
      <c r="T26" s="100"/>
      <c r="U26" s="100"/>
      <c r="V26" s="100"/>
      <c r="W26" s="120"/>
      <c r="X26" s="76"/>
      <c r="Y26" s="76"/>
      <c r="Z26" s="76"/>
      <c r="AA26" s="87"/>
      <c r="AC26" s="371"/>
      <c r="AD26" s="371"/>
      <c r="AE26" s="371"/>
      <c r="AF26" s="456"/>
      <c r="AG26" s="456"/>
      <c r="AH26" s="377"/>
      <c r="AI26" s="378"/>
      <c r="AJ26" s="377"/>
      <c r="AK26" s="378"/>
      <c r="AL26" s="456"/>
      <c r="AM26" s="456"/>
      <c r="AN26" s="377"/>
      <c r="AO26" s="378"/>
      <c r="AP26" s="377"/>
      <c r="AQ26" s="378"/>
      <c r="AS26" s="379"/>
      <c r="AT26" s="382"/>
      <c r="AU26" s="379"/>
      <c r="AV26" s="380"/>
      <c r="AW26" s="107"/>
      <c r="AY26" s="379"/>
      <c r="AZ26" s="380"/>
      <c r="BA26" s="381"/>
      <c r="BB26" s="381"/>
      <c r="BC26" s="381"/>
      <c r="BD26" s="381"/>
      <c r="BE26" s="381"/>
      <c r="BF26" s="381"/>
      <c r="BG26" s="381"/>
      <c r="BH26" s="381"/>
      <c r="BI26" s="381"/>
      <c r="BJ26" s="381"/>
      <c r="BK26" s="381"/>
    </row>
    <row r="27" spans="1:63" ht="15.75" customHeight="1">
      <c r="A27" s="80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121" t="s">
        <v>199</v>
      </c>
      <c r="Q27" s="122"/>
      <c r="R27" s="99"/>
      <c r="S27" s="73"/>
      <c r="T27" s="73"/>
      <c r="U27" s="73"/>
      <c r="V27" s="73"/>
      <c r="W27" s="73"/>
      <c r="X27" s="73"/>
      <c r="Y27" s="76"/>
      <c r="Z27" s="76"/>
      <c r="AA27" s="87"/>
      <c r="AC27" s="371" t="s">
        <v>200</v>
      </c>
      <c r="AD27" s="371"/>
      <c r="AE27" s="371"/>
      <c r="AF27" s="456" t="s">
        <v>66</v>
      </c>
      <c r="AG27" s="456">
        <v>16</v>
      </c>
      <c r="AH27" s="373">
        <f t="shared" ref="AH27" si="10">IF(AF27="",0,VLOOKUP(AF27,$S$62:$V$74,3,FALSE))</f>
        <v>2.31</v>
      </c>
      <c r="AI27" s="374"/>
      <c r="AJ27" s="373">
        <f t="shared" ref="AJ27" si="11">IF(AF27="",0,ROUND(AH27*(AG27/1000),3))</f>
        <v>3.6999999999999998E-2</v>
      </c>
      <c r="AK27" s="374"/>
      <c r="AL27" s="456" t="s">
        <v>264</v>
      </c>
      <c r="AM27" s="456">
        <v>16</v>
      </c>
      <c r="AN27" s="373">
        <f t="shared" ref="AN27" si="12">IF(AL27="",0,VLOOKUP(AL27,$S$62:$V$74,3,FALSE))</f>
        <v>3.33</v>
      </c>
      <c r="AO27" s="374"/>
      <c r="AP27" s="373">
        <f t="shared" ref="AP27" si="13">IF(AL27="",0,ROUND(AN27*(AM27/1000),3))</f>
        <v>5.2999999999999999E-2</v>
      </c>
      <c r="AQ27" s="374"/>
      <c r="AS27" s="379" t="s">
        <v>130</v>
      </c>
      <c r="AT27" s="382">
        <f t="shared" ref="AT27" si="14">IF(AF27="","",AJ27+AP27)</f>
        <v>0.09</v>
      </c>
      <c r="AU27" s="379" t="s">
        <v>201</v>
      </c>
      <c r="AV27" s="380">
        <f>IF(AF27="","",$I$39*H56*AT27)</f>
        <v>1.932968701246867</v>
      </c>
      <c r="AW27" s="87"/>
      <c r="AY27" s="379" t="s">
        <v>202</v>
      </c>
      <c r="AZ27" s="380">
        <f t="shared" ref="AZ27" si="15">IF(AF27="","",$W$32+AV27)</f>
        <v>3.3473613907076123</v>
      </c>
      <c r="BA27" s="381" t="str">
        <f>IF(AZ27="","",IF($C$39="単相2線式100V",IF(AZ27&gt;2,"簡易計算の結果、逆潮流による電圧上昇値が標準電圧の2％を超えています。","簡易計算の結果、逆潮流による電圧上昇値が標準電圧の2％以内となります。"),IF($C$39="単相3線式100/200V",IF(AZ27&gt;2,"簡易計算の結果、逆潮流による電圧上昇値が標準電圧の2％を超えています。","簡易計算の結果、逆潮流による電圧上昇値が標準電圧の2％以内となります。"),IF($C$39="単相2線式200V",IF(AZ27&gt;4,"簡易計算の結果、逆潮流による電圧上昇値が標準電圧の2％を超えています。","簡易計算の結果、逆潮流による電圧上昇値が標準電圧の2％以内となります。"),IF($C$39="三相3線式200V",IF(AZ27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簡易計算の結果、逆潮流による電圧上昇値が標準電圧の2％以内となります。</v>
      </c>
      <c r="BB27" s="381"/>
      <c r="BC27" s="381"/>
      <c r="BD27" s="381"/>
      <c r="BE27" s="381"/>
      <c r="BF27" s="381"/>
      <c r="BG27" s="381"/>
      <c r="BH27" s="381"/>
      <c r="BI27" s="381"/>
      <c r="BJ27" s="381"/>
      <c r="BK27" s="381"/>
    </row>
    <row r="28" spans="1:63" ht="15.75" customHeight="1">
      <c r="A28" s="80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123"/>
      <c r="Q28" s="99"/>
      <c r="R28" s="99"/>
      <c r="S28" s="73"/>
      <c r="T28" s="73"/>
      <c r="U28" s="73"/>
      <c r="V28" s="73"/>
      <c r="W28" s="73"/>
      <c r="X28" s="73"/>
      <c r="Y28" s="76"/>
      <c r="Z28" s="76"/>
      <c r="AA28" s="87"/>
      <c r="AC28" s="371"/>
      <c r="AD28" s="371"/>
      <c r="AE28" s="371"/>
      <c r="AF28" s="456"/>
      <c r="AG28" s="456"/>
      <c r="AH28" s="375"/>
      <c r="AI28" s="376"/>
      <c r="AJ28" s="375"/>
      <c r="AK28" s="376"/>
      <c r="AL28" s="456"/>
      <c r="AM28" s="456"/>
      <c r="AN28" s="375"/>
      <c r="AO28" s="376"/>
      <c r="AP28" s="375"/>
      <c r="AQ28" s="376"/>
      <c r="AS28" s="379"/>
      <c r="AT28" s="382"/>
      <c r="AU28" s="379"/>
      <c r="AV28" s="380"/>
      <c r="AW28" s="87"/>
      <c r="AY28" s="379"/>
      <c r="AZ28" s="380"/>
      <c r="BA28" s="381"/>
      <c r="BB28" s="381"/>
      <c r="BC28" s="381"/>
      <c r="BD28" s="381"/>
      <c r="BE28" s="381"/>
      <c r="BF28" s="381"/>
      <c r="BG28" s="381"/>
      <c r="BH28" s="381"/>
      <c r="BI28" s="381"/>
      <c r="BJ28" s="381"/>
      <c r="BK28" s="381"/>
    </row>
    <row r="29" spans="1:63" ht="15.75" customHeight="1">
      <c r="A29" s="80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385" t="s">
        <v>203</v>
      </c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7"/>
      <c r="AC29" s="371"/>
      <c r="AD29" s="371"/>
      <c r="AE29" s="371"/>
      <c r="AF29" s="456"/>
      <c r="AG29" s="456"/>
      <c r="AH29" s="377"/>
      <c r="AI29" s="378"/>
      <c r="AJ29" s="377"/>
      <c r="AK29" s="378"/>
      <c r="AL29" s="456"/>
      <c r="AM29" s="456"/>
      <c r="AN29" s="377"/>
      <c r="AO29" s="378"/>
      <c r="AP29" s="377"/>
      <c r="AQ29" s="378"/>
      <c r="AS29" s="379"/>
      <c r="AT29" s="382"/>
      <c r="AU29" s="379"/>
      <c r="AV29" s="380"/>
      <c r="AW29" s="87"/>
      <c r="AY29" s="379"/>
      <c r="AZ29" s="380"/>
      <c r="BA29" s="381"/>
      <c r="BB29" s="381"/>
      <c r="BC29" s="381"/>
      <c r="BD29" s="381"/>
      <c r="BE29" s="381"/>
      <c r="BF29" s="381"/>
      <c r="BG29" s="381"/>
      <c r="BH29" s="381"/>
      <c r="BI29" s="381"/>
      <c r="BJ29" s="381"/>
      <c r="BK29" s="381"/>
    </row>
    <row r="30" spans="1:63" ht="15.75" customHeight="1">
      <c r="A30" s="80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398" t="s">
        <v>204</v>
      </c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400"/>
      <c r="AC30" s="371" t="s">
        <v>205</v>
      </c>
      <c r="AD30" s="371"/>
      <c r="AE30" s="371"/>
      <c r="AF30" s="456" t="s">
        <v>66</v>
      </c>
      <c r="AG30" s="456">
        <v>18</v>
      </c>
      <c r="AH30" s="373">
        <f t="shared" ref="AH30" si="16">IF(AF30="",0,VLOOKUP(AF30,$S$62:$V$74,3,FALSE))</f>
        <v>2.31</v>
      </c>
      <c r="AI30" s="374"/>
      <c r="AJ30" s="373">
        <f t="shared" ref="AJ30" si="17">IF(AF30="",0,ROUND(AH30*(AG30/1000),3))</f>
        <v>4.2000000000000003E-2</v>
      </c>
      <c r="AK30" s="374"/>
      <c r="AL30" s="456" t="s">
        <v>264</v>
      </c>
      <c r="AM30" s="456">
        <v>18</v>
      </c>
      <c r="AN30" s="373">
        <f t="shared" ref="AN30" si="18">IF(AL30="",0,VLOOKUP(AL30,$S$62:$V$74,3,FALSE))</f>
        <v>3.33</v>
      </c>
      <c r="AO30" s="374"/>
      <c r="AP30" s="373">
        <f t="shared" ref="AP30" si="19">IF(AL30="",0,ROUND(AN30*(AM30/1000),3))</f>
        <v>0.06</v>
      </c>
      <c r="AQ30" s="374"/>
      <c r="AS30" s="379" t="s">
        <v>131</v>
      </c>
      <c r="AT30" s="382">
        <f t="shared" ref="AT30" si="20">IF(AF30="","",AJ30+AP30)</f>
        <v>0.10200000000000001</v>
      </c>
      <c r="AU30" s="379" t="s">
        <v>206</v>
      </c>
      <c r="AV30" s="380">
        <f>IF(AF30="","",$I$39*H58*AT30)</f>
        <v>2.1906978614131161</v>
      </c>
      <c r="AW30" s="124"/>
      <c r="AY30" s="379" t="s">
        <v>207</v>
      </c>
      <c r="AZ30" s="380">
        <f t="shared" ref="AZ30" si="21">IF(AF30="","",$W$32+AV30)</f>
        <v>3.6050905508738609</v>
      </c>
      <c r="BA30" s="381" t="str">
        <f>IF(AZ30="","",IF($C$39="単相2線式100V",IF(AZ30&gt;2,"簡易計算の結果、逆潮流による電圧上昇値が標準電圧の2％を超えています。","簡易計算の結果、逆潮流による電圧上昇値が標準電圧の2％以内となります。"),IF($C$39="単相3線式100/200V",IF(AZ30&gt;2,"簡易計算の結果、逆潮流による電圧上昇値が標準電圧の2％を超えています。","簡易計算の結果、逆潮流による電圧上昇値が標準電圧の2％以内となります。"),IF($C$39="単相2線式200V",IF(AZ30&gt;4,"簡易計算の結果、逆潮流による電圧上昇値が標準電圧の2％を超えています。","簡易計算の結果、逆潮流による電圧上昇値が標準電圧の2％以内となります。"),IF($C$39="三相3線式200V",IF(AZ30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簡易計算の結果、逆潮流による電圧上昇値が標準電圧の2％以内となります。</v>
      </c>
      <c r="BB30" s="381"/>
      <c r="BC30" s="381"/>
      <c r="BD30" s="381"/>
      <c r="BE30" s="381"/>
      <c r="BF30" s="381"/>
      <c r="BG30" s="381"/>
      <c r="BH30" s="381"/>
      <c r="BI30" s="381"/>
      <c r="BJ30" s="381"/>
      <c r="BK30" s="381"/>
    </row>
    <row r="31" spans="1:63" s="128" customFormat="1" ht="15.75" customHeight="1" thickBot="1">
      <c r="A31" s="80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7"/>
      <c r="AB31" s="74"/>
      <c r="AC31" s="371"/>
      <c r="AD31" s="371"/>
      <c r="AE31" s="371"/>
      <c r="AF31" s="456"/>
      <c r="AG31" s="456"/>
      <c r="AH31" s="375"/>
      <c r="AI31" s="376"/>
      <c r="AJ31" s="375"/>
      <c r="AK31" s="376"/>
      <c r="AL31" s="456"/>
      <c r="AM31" s="456"/>
      <c r="AN31" s="375"/>
      <c r="AO31" s="376"/>
      <c r="AP31" s="375"/>
      <c r="AQ31" s="376"/>
      <c r="AR31" s="74"/>
      <c r="AS31" s="379"/>
      <c r="AT31" s="382"/>
      <c r="AU31" s="379"/>
      <c r="AV31" s="380"/>
      <c r="AW31" s="87"/>
      <c r="AX31" s="74"/>
      <c r="AY31" s="379"/>
      <c r="AZ31" s="380"/>
      <c r="BA31" s="381"/>
      <c r="BB31" s="381"/>
      <c r="BC31" s="381"/>
      <c r="BD31" s="381"/>
      <c r="BE31" s="381"/>
      <c r="BF31" s="381"/>
      <c r="BG31" s="381"/>
      <c r="BH31" s="381"/>
      <c r="BI31" s="381"/>
      <c r="BJ31" s="381"/>
      <c r="BK31" s="381"/>
    </row>
    <row r="32" spans="1:63" s="128" customFormat="1" ht="15.75" customHeight="1" thickTop="1">
      <c r="A32" s="80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84"/>
      <c r="Q32" s="73"/>
      <c r="R32" s="388" t="s">
        <v>208</v>
      </c>
      <c r="S32" s="389"/>
      <c r="T32" s="389"/>
      <c r="U32" s="389"/>
      <c r="V32" s="390"/>
      <c r="W32" s="394">
        <f>IF(U15="","",$I$39*H92*W24)</f>
        <v>1.414392689460745</v>
      </c>
      <c r="X32" s="395"/>
      <c r="Y32" s="76"/>
      <c r="Z32" s="76"/>
      <c r="AA32" s="87"/>
      <c r="AC32" s="371"/>
      <c r="AD32" s="371"/>
      <c r="AE32" s="371"/>
      <c r="AF32" s="456"/>
      <c r="AG32" s="456"/>
      <c r="AH32" s="377"/>
      <c r="AI32" s="378"/>
      <c r="AJ32" s="377"/>
      <c r="AK32" s="378"/>
      <c r="AL32" s="456"/>
      <c r="AM32" s="456"/>
      <c r="AN32" s="377"/>
      <c r="AO32" s="378"/>
      <c r="AP32" s="377"/>
      <c r="AQ32" s="378"/>
      <c r="AR32" s="74"/>
      <c r="AS32" s="379"/>
      <c r="AT32" s="382"/>
      <c r="AU32" s="379"/>
      <c r="AV32" s="380"/>
      <c r="AW32" s="87"/>
      <c r="AX32" s="74"/>
      <c r="AY32" s="379"/>
      <c r="AZ32" s="380"/>
      <c r="BA32" s="381"/>
      <c r="BB32" s="381"/>
      <c r="BC32" s="381"/>
      <c r="BD32" s="381"/>
      <c r="BE32" s="381"/>
      <c r="BF32" s="381"/>
      <c r="BG32" s="381"/>
      <c r="BH32" s="381"/>
      <c r="BI32" s="381"/>
      <c r="BJ32" s="381"/>
      <c r="BK32" s="381"/>
    </row>
    <row r="33" spans="1:63" s="128" customFormat="1" ht="15.75" customHeight="1" thickBot="1">
      <c r="A33" s="122" t="s">
        <v>74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84"/>
      <c r="Q33" s="73"/>
      <c r="R33" s="391"/>
      <c r="S33" s="392"/>
      <c r="T33" s="392"/>
      <c r="U33" s="392"/>
      <c r="V33" s="393"/>
      <c r="W33" s="396"/>
      <c r="X33" s="397"/>
      <c r="Y33" s="129" t="s">
        <v>149</v>
      </c>
      <c r="Z33" s="129"/>
      <c r="AA33" s="130"/>
      <c r="AC33" s="371" t="s">
        <v>209</v>
      </c>
      <c r="AD33" s="371"/>
      <c r="AE33" s="371"/>
      <c r="AF33" s="456" t="s">
        <v>66</v>
      </c>
      <c r="AG33" s="456">
        <v>20</v>
      </c>
      <c r="AH33" s="373">
        <f t="shared" ref="AH33" si="22">IF(AF33="",0,VLOOKUP(AF33,$S$62:$V$74,3,FALSE))</f>
        <v>2.31</v>
      </c>
      <c r="AI33" s="374"/>
      <c r="AJ33" s="373">
        <f t="shared" ref="AJ33" si="23">IF(AF33="",0,ROUND(AH33*(AG33/1000),3))</f>
        <v>4.5999999999999999E-2</v>
      </c>
      <c r="AK33" s="374"/>
      <c r="AL33" s="456" t="s">
        <v>264</v>
      </c>
      <c r="AM33" s="456">
        <v>20</v>
      </c>
      <c r="AN33" s="373">
        <f t="shared" ref="AN33" si="24">IF(AL33="",0,VLOOKUP(AL33,$S$62:$V$74,3,FALSE))</f>
        <v>3.33</v>
      </c>
      <c r="AO33" s="374"/>
      <c r="AP33" s="373">
        <f t="shared" ref="AP33" si="25">IF(AL33="",0,ROUND(AN33*(AM33/1000),3))</f>
        <v>6.7000000000000004E-2</v>
      </c>
      <c r="AQ33" s="374"/>
      <c r="AR33" s="74"/>
      <c r="AS33" s="379" t="s">
        <v>132</v>
      </c>
      <c r="AT33" s="382">
        <f t="shared" ref="AT33" si="26">IF(AF33="","",AJ33+AP33)</f>
        <v>0.113</v>
      </c>
      <c r="AU33" s="379" t="s">
        <v>210</v>
      </c>
      <c r="AV33" s="380">
        <f>IF(AF33="","",$I$39*H60*AT33)</f>
        <v>2.4269495915655108</v>
      </c>
      <c r="AW33" s="87"/>
      <c r="AX33" s="74"/>
      <c r="AY33" s="379" t="s">
        <v>211</v>
      </c>
      <c r="AZ33" s="380">
        <f t="shared" ref="AZ33" si="27">IF(AF33="","",$W$32+AV33)</f>
        <v>3.8413422810262556</v>
      </c>
      <c r="BA33" s="381" t="str">
        <f>IF(AZ33="","",IF($C$39="単相2線式100V",IF(AZ33&gt;2,"簡易計算の結果、逆潮流による電圧上昇値が標準電圧の2％を超えています。","簡易計算の結果、逆潮流による電圧上昇値が標準電圧の2％以内となります。"),IF($C$39="単相3線式100/200V",IF(AZ33&gt;2,"簡易計算の結果、逆潮流による電圧上昇値が標準電圧の2％を超えています。","簡易計算の結果、逆潮流による電圧上昇値が標準電圧の2％以内となります。"),IF($C$39="単相2線式200V",IF(AZ33&gt;4,"簡易計算の結果、逆潮流による電圧上昇値が標準電圧の2％を超えています。","簡易計算の結果、逆潮流による電圧上昇値が標準電圧の2％以内となります。"),IF($C$39="三相3線式200V",IF(AZ33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簡易計算の結果、逆潮流による電圧上昇値が標準電圧の2％以内となります。</v>
      </c>
      <c r="BB33" s="381"/>
      <c r="BC33" s="381"/>
      <c r="BD33" s="381"/>
      <c r="BE33" s="381"/>
      <c r="BF33" s="381"/>
      <c r="BG33" s="381"/>
      <c r="BH33" s="381"/>
      <c r="BI33" s="381"/>
      <c r="BJ33" s="381"/>
      <c r="BK33" s="381"/>
    </row>
    <row r="34" spans="1:63" s="128" customFormat="1" ht="15.75" customHeight="1" thickTop="1">
      <c r="A34" s="122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84"/>
      <c r="Q34" s="73"/>
      <c r="R34" s="73"/>
      <c r="S34" s="73"/>
      <c r="T34" s="73"/>
      <c r="U34" s="73"/>
      <c r="V34" s="73"/>
      <c r="W34" s="73"/>
      <c r="X34" s="73"/>
      <c r="Y34" s="129"/>
      <c r="Z34" s="129"/>
      <c r="AA34" s="130"/>
      <c r="AC34" s="371"/>
      <c r="AD34" s="371"/>
      <c r="AE34" s="371"/>
      <c r="AF34" s="456"/>
      <c r="AG34" s="456"/>
      <c r="AH34" s="375"/>
      <c r="AI34" s="376"/>
      <c r="AJ34" s="375"/>
      <c r="AK34" s="376"/>
      <c r="AL34" s="456"/>
      <c r="AM34" s="456"/>
      <c r="AN34" s="375"/>
      <c r="AO34" s="376"/>
      <c r="AP34" s="375"/>
      <c r="AQ34" s="376"/>
      <c r="AR34" s="74"/>
      <c r="AS34" s="379"/>
      <c r="AT34" s="382"/>
      <c r="AU34" s="379"/>
      <c r="AV34" s="380"/>
      <c r="AW34" s="87"/>
      <c r="AX34" s="74"/>
      <c r="AY34" s="379"/>
      <c r="AZ34" s="380"/>
      <c r="BA34" s="381"/>
      <c r="BB34" s="381"/>
      <c r="BC34" s="381"/>
      <c r="BD34" s="381"/>
      <c r="BE34" s="381"/>
      <c r="BF34" s="381"/>
      <c r="BG34" s="381"/>
      <c r="BH34" s="381"/>
      <c r="BI34" s="381"/>
      <c r="BJ34" s="381"/>
      <c r="BK34" s="381"/>
    </row>
    <row r="35" spans="1:63" s="128" customFormat="1" ht="15.75" customHeight="1">
      <c r="A35" s="131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84"/>
      <c r="Q35" s="73"/>
      <c r="R35" s="73"/>
      <c r="S35" s="73"/>
      <c r="T35" s="73"/>
      <c r="U35" s="73"/>
      <c r="V35" s="73"/>
      <c r="W35" s="73"/>
      <c r="X35" s="73"/>
      <c r="Y35" s="76"/>
      <c r="Z35" s="76"/>
      <c r="AA35" s="87"/>
      <c r="AC35" s="371"/>
      <c r="AD35" s="371"/>
      <c r="AE35" s="371"/>
      <c r="AF35" s="456"/>
      <c r="AG35" s="456"/>
      <c r="AH35" s="377"/>
      <c r="AI35" s="378"/>
      <c r="AJ35" s="377"/>
      <c r="AK35" s="378"/>
      <c r="AL35" s="456"/>
      <c r="AM35" s="456"/>
      <c r="AN35" s="377"/>
      <c r="AO35" s="378"/>
      <c r="AP35" s="377"/>
      <c r="AQ35" s="378"/>
      <c r="AR35" s="74"/>
      <c r="AS35" s="379"/>
      <c r="AT35" s="382"/>
      <c r="AU35" s="379"/>
      <c r="AV35" s="380"/>
      <c r="AW35" s="87"/>
      <c r="AX35" s="74"/>
      <c r="AY35" s="379"/>
      <c r="AZ35" s="380"/>
      <c r="BA35" s="381"/>
      <c r="BB35" s="381"/>
      <c r="BC35" s="381"/>
      <c r="BD35" s="381"/>
      <c r="BE35" s="381"/>
      <c r="BF35" s="381"/>
      <c r="BG35" s="381"/>
      <c r="BH35" s="381"/>
      <c r="BI35" s="381"/>
      <c r="BJ35" s="381"/>
      <c r="BK35" s="381"/>
    </row>
    <row r="36" spans="1:63" s="128" customFormat="1" ht="15.75" customHeight="1">
      <c r="A36" s="80" t="s">
        <v>75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84"/>
      <c r="Q36" s="73"/>
      <c r="R36" s="76"/>
      <c r="S36" s="76"/>
      <c r="T36" s="76"/>
      <c r="U36" s="76"/>
      <c r="V36" s="76"/>
      <c r="W36" s="76"/>
      <c r="X36" s="76"/>
      <c r="Y36" s="76"/>
      <c r="Z36" s="76"/>
      <c r="AA36" s="87"/>
      <c r="AC36" s="371" t="s">
        <v>212</v>
      </c>
      <c r="AD36" s="371"/>
      <c r="AE36" s="371"/>
      <c r="AF36" s="456" t="s">
        <v>66</v>
      </c>
      <c r="AG36" s="456">
        <v>22</v>
      </c>
      <c r="AH36" s="373">
        <f t="shared" ref="AH36" si="28">IF(AF36="",0,VLOOKUP(AF36,$S$62:$V$74,3,FALSE))</f>
        <v>2.31</v>
      </c>
      <c r="AI36" s="374"/>
      <c r="AJ36" s="373">
        <f t="shared" ref="AJ36" si="29">IF(AF36="",0,ROUND(AH36*(AG36/1000),3))</f>
        <v>5.0999999999999997E-2</v>
      </c>
      <c r="AK36" s="374"/>
      <c r="AL36" s="456" t="s">
        <v>264</v>
      </c>
      <c r="AM36" s="456">
        <v>22</v>
      </c>
      <c r="AN36" s="373">
        <f t="shared" ref="AN36" si="30">IF(AL36="",0,VLOOKUP(AL36,$S$62:$V$74,3,FALSE))</f>
        <v>3.33</v>
      </c>
      <c r="AO36" s="374"/>
      <c r="AP36" s="373">
        <f t="shared" ref="AP36" si="31">IF(AL36="",0,ROUND(AN36*(AM36/1000),3))</f>
        <v>7.2999999999999995E-2</v>
      </c>
      <c r="AQ36" s="374"/>
      <c r="AR36" s="74"/>
      <c r="AS36" s="379" t="s">
        <v>133</v>
      </c>
      <c r="AT36" s="382">
        <f t="shared" ref="AT36" si="32">IF(AF36="","",AJ36+AP36)</f>
        <v>0.124</v>
      </c>
      <c r="AU36" s="379" t="s">
        <v>213</v>
      </c>
      <c r="AV36" s="380">
        <f>IF(AF36="","",$I$39*H62*AT36)</f>
        <v>2.6632013217179056</v>
      </c>
      <c r="AW36" s="87"/>
      <c r="AX36" s="74"/>
      <c r="AY36" s="379" t="s">
        <v>214</v>
      </c>
      <c r="AZ36" s="380">
        <f t="shared" ref="AZ36" si="33">IF(AF36="","",$W$32+AV36)</f>
        <v>4.0775940111786504</v>
      </c>
      <c r="BA36" s="381" t="str">
        <f>IF(AZ36="","",IF($C$39="単相2線式100V",IF(AZ36&gt;2,"簡易計算の結果、逆潮流による電圧上昇値が標準電圧の2％を超えています。","簡易計算の結果、逆潮流による電圧上昇値が標準電圧の2％以内となります。"),IF($C$39="単相3線式100/200V",IF(AZ36&gt;2,"簡易計算の結果、逆潮流による電圧上昇値が標準電圧の2％を超えています。","簡易計算の結果、逆潮流による電圧上昇値が標準電圧の2％以内となります。"),IF($C$39="単相2線式200V",IF(AZ36&gt;4,"簡易計算の結果、逆潮流による電圧上昇値が標準電圧の2％を超えています。","簡易計算の結果、逆潮流による電圧上昇値が標準電圧の2％以内となります。"),IF($C$39="三相3線式200V",IF(AZ36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簡易計算の結果、逆潮流による電圧上昇値が標準電圧の2％を超えています。</v>
      </c>
      <c r="BB36" s="381"/>
      <c r="BC36" s="381"/>
      <c r="BD36" s="381"/>
      <c r="BE36" s="381"/>
      <c r="BF36" s="381"/>
      <c r="BG36" s="381"/>
      <c r="BH36" s="381"/>
      <c r="BI36" s="381"/>
      <c r="BJ36" s="381"/>
      <c r="BK36" s="381"/>
    </row>
    <row r="37" spans="1:63" s="128" customFormat="1" ht="15.75" customHeight="1">
      <c r="A37" s="80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84"/>
      <c r="Q37" s="73"/>
      <c r="R37" s="73"/>
      <c r="S37" s="73"/>
      <c r="T37" s="73"/>
      <c r="U37" s="73"/>
      <c r="V37" s="73"/>
      <c r="W37" s="73"/>
      <c r="X37" s="76"/>
      <c r="Y37" s="76"/>
      <c r="Z37" s="76"/>
      <c r="AA37" s="87"/>
      <c r="AC37" s="371"/>
      <c r="AD37" s="371"/>
      <c r="AE37" s="371"/>
      <c r="AF37" s="456"/>
      <c r="AG37" s="456"/>
      <c r="AH37" s="375"/>
      <c r="AI37" s="376"/>
      <c r="AJ37" s="375"/>
      <c r="AK37" s="376"/>
      <c r="AL37" s="456"/>
      <c r="AM37" s="456"/>
      <c r="AN37" s="375"/>
      <c r="AO37" s="376"/>
      <c r="AP37" s="375"/>
      <c r="AQ37" s="376"/>
      <c r="AS37" s="379"/>
      <c r="AT37" s="382"/>
      <c r="AU37" s="379"/>
      <c r="AV37" s="380"/>
      <c r="AW37" s="130"/>
      <c r="AY37" s="379"/>
      <c r="AZ37" s="380"/>
      <c r="BA37" s="381"/>
      <c r="BB37" s="381"/>
      <c r="BC37" s="381"/>
      <c r="BD37" s="381"/>
      <c r="BE37" s="381"/>
      <c r="BF37" s="381"/>
      <c r="BG37" s="381"/>
      <c r="BH37" s="381"/>
      <c r="BI37" s="381"/>
      <c r="BJ37" s="381"/>
      <c r="BK37" s="381"/>
    </row>
    <row r="38" spans="1:63" s="128" customFormat="1" ht="15.75" customHeight="1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84"/>
      <c r="Q38" s="73"/>
      <c r="R38" s="73"/>
      <c r="S38" s="73"/>
      <c r="T38" s="73"/>
      <c r="U38" s="73"/>
      <c r="V38" s="73"/>
      <c r="W38" s="73"/>
      <c r="X38" s="76"/>
      <c r="Y38" s="76"/>
      <c r="Z38" s="76"/>
      <c r="AA38" s="87"/>
      <c r="AC38" s="371"/>
      <c r="AD38" s="371"/>
      <c r="AE38" s="371"/>
      <c r="AF38" s="456"/>
      <c r="AG38" s="456"/>
      <c r="AH38" s="377"/>
      <c r="AI38" s="378"/>
      <c r="AJ38" s="377"/>
      <c r="AK38" s="378"/>
      <c r="AL38" s="456"/>
      <c r="AM38" s="456"/>
      <c r="AN38" s="377"/>
      <c r="AO38" s="378"/>
      <c r="AP38" s="377"/>
      <c r="AQ38" s="378"/>
      <c r="AS38" s="379"/>
      <c r="AT38" s="382"/>
      <c r="AU38" s="379"/>
      <c r="AV38" s="380"/>
      <c r="AW38" s="130"/>
      <c r="AY38" s="379"/>
      <c r="AZ38" s="380"/>
      <c r="BA38" s="381"/>
      <c r="BB38" s="381"/>
      <c r="BC38" s="381"/>
      <c r="BD38" s="381"/>
      <c r="BE38" s="381"/>
      <c r="BF38" s="381"/>
      <c r="BG38" s="381"/>
      <c r="BH38" s="381"/>
      <c r="BI38" s="381"/>
      <c r="BJ38" s="381"/>
      <c r="BK38" s="381"/>
    </row>
    <row r="39" spans="1:63" s="128" customFormat="1" ht="15.75" customHeight="1" thickBot="1">
      <c r="A39" s="76"/>
      <c r="B39" s="401" t="s">
        <v>13</v>
      </c>
      <c r="C39" s="457" t="s">
        <v>92</v>
      </c>
      <c r="D39" s="457"/>
      <c r="E39" s="457"/>
      <c r="F39" s="457"/>
      <c r="G39" s="457"/>
      <c r="H39" s="403" t="s">
        <v>34</v>
      </c>
      <c r="I39" s="404">
        <f>IF(C39=$B$149,2,IF(C39=$B$150,1,IF(C39=$B$151,2,IF(C39=$B$152,SQRT(3),0))))</f>
        <v>1.7320508075688772</v>
      </c>
      <c r="J39" s="403" t="s">
        <v>14</v>
      </c>
      <c r="K39" s="76"/>
      <c r="L39" s="406" t="s">
        <v>156</v>
      </c>
      <c r="M39" s="407"/>
      <c r="N39" s="132" t="s">
        <v>157</v>
      </c>
      <c r="O39" s="76"/>
      <c r="P39" s="84"/>
      <c r="Q39" s="73"/>
      <c r="R39" s="73"/>
      <c r="S39" s="73"/>
      <c r="T39" s="73"/>
      <c r="U39" s="73"/>
      <c r="V39" s="73"/>
      <c r="W39" s="73"/>
      <c r="X39" s="76"/>
      <c r="Y39" s="76"/>
      <c r="Z39" s="76"/>
      <c r="AA39" s="87"/>
      <c r="AC39" s="371" t="s">
        <v>215</v>
      </c>
      <c r="AD39" s="371"/>
      <c r="AE39" s="371"/>
      <c r="AF39" s="456" t="s">
        <v>66</v>
      </c>
      <c r="AG39" s="456">
        <v>24</v>
      </c>
      <c r="AH39" s="373">
        <f t="shared" ref="AH39" si="34">IF(AF39="",0,VLOOKUP(AF39,$S$62:$V$74,3,FALSE))</f>
        <v>2.31</v>
      </c>
      <c r="AI39" s="374"/>
      <c r="AJ39" s="373">
        <f t="shared" ref="AJ39" si="35">IF(AF39="",0,ROUND(AH39*(AG39/1000),3))</f>
        <v>5.5E-2</v>
      </c>
      <c r="AK39" s="374"/>
      <c r="AL39" s="456" t="s">
        <v>264</v>
      </c>
      <c r="AM39" s="456">
        <v>24</v>
      </c>
      <c r="AN39" s="373">
        <f t="shared" ref="AN39" si="36">IF(AL39="",0,VLOOKUP(AL39,$S$62:$V$74,3,FALSE))</f>
        <v>3.33</v>
      </c>
      <c r="AO39" s="374"/>
      <c r="AP39" s="373">
        <f t="shared" ref="AP39" si="37">IF(AL39="",0,ROUND(AN39*(AM39/1000),3))</f>
        <v>0.08</v>
      </c>
      <c r="AQ39" s="374"/>
      <c r="AS39" s="379" t="s">
        <v>134</v>
      </c>
      <c r="AT39" s="382">
        <f t="shared" ref="AT39" si="38">IF(AF39="","",AJ39+AP39)</f>
        <v>0.13500000000000001</v>
      </c>
      <c r="AU39" s="379" t="s">
        <v>216</v>
      </c>
      <c r="AV39" s="380">
        <f>IF(AF39="","",$I$39*H64*AT39)</f>
        <v>2.8994530518703008</v>
      </c>
      <c r="AW39" s="87"/>
      <c r="AY39" s="379" t="s">
        <v>217</v>
      </c>
      <c r="AZ39" s="380">
        <f t="shared" ref="AZ39" si="39">IF(AF39="","",$W$32+AV39)</f>
        <v>4.313845741331046</v>
      </c>
      <c r="BA39" s="381" t="str">
        <f>IF(AZ39="","",IF($C$39="単相2線式100V",IF(AZ39&gt;2,"簡易計算の結果、逆潮流による電圧上昇値が標準電圧の2％を超えています。","簡易計算の結果、逆潮流による電圧上昇値が標準電圧の2％以内となります。"),IF($C$39="単相3線式100/200V",IF(AZ39&gt;2,"簡易計算の結果、逆潮流による電圧上昇値が標準電圧の2％を超えています。","簡易計算の結果、逆潮流による電圧上昇値が標準電圧の2％以内となります。"),IF($C$39="単相2線式200V",IF(AZ39&gt;4,"簡易計算の結果、逆潮流による電圧上昇値が標準電圧の2％を超えています。","簡易計算の結果、逆潮流による電圧上昇値が標準電圧の2％以内となります。"),IF($C$39="三相3線式200V",IF(AZ39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簡易計算の結果、逆潮流による電圧上昇値が標準電圧の2％を超えています。</v>
      </c>
      <c r="BB39" s="381"/>
      <c r="BC39" s="381"/>
      <c r="BD39" s="381"/>
      <c r="BE39" s="381"/>
      <c r="BF39" s="381"/>
      <c r="BG39" s="381"/>
      <c r="BH39" s="381"/>
      <c r="BI39" s="381"/>
      <c r="BJ39" s="381"/>
      <c r="BK39" s="381"/>
    </row>
    <row r="40" spans="1:63" s="128" customFormat="1" ht="15.75" customHeight="1" thickTop="1">
      <c r="A40" s="76"/>
      <c r="B40" s="401"/>
      <c r="C40" s="457"/>
      <c r="D40" s="457"/>
      <c r="E40" s="457"/>
      <c r="F40" s="457"/>
      <c r="G40" s="457"/>
      <c r="H40" s="403"/>
      <c r="I40" s="405"/>
      <c r="J40" s="403"/>
      <c r="K40" s="76"/>
      <c r="L40" s="408" t="s">
        <v>31</v>
      </c>
      <c r="M40" s="409"/>
      <c r="N40" s="133">
        <v>2</v>
      </c>
      <c r="O40" s="76"/>
      <c r="P40" s="84"/>
      <c r="Q40" s="73"/>
      <c r="R40" s="73"/>
      <c r="S40" s="73"/>
      <c r="T40" s="73"/>
      <c r="U40" s="73"/>
      <c r="V40" s="73"/>
      <c r="W40" s="73"/>
      <c r="X40" s="76"/>
      <c r="Y40" s="76"/>
      <c r="Z40" s="76"/>
      <c r="AA40" s="87"/>
      <c r="AC40" s="371"/>
      <c r="AD40" s="371"/>
      <c r="AE40" s="371"/>
      <c r="AF40" s="456"/>
      <c r="AG40" s="456"/>
      <c r="AH40" s="375"/>
      <c r="AI40" s="376"/>
      <c r="AJ40" s="375"/>
      <c r="AK40" s="376"/>
      <c r="AL40" s="456"/>
      <c r="AM40" s="456"/>
      <c r="AN40" s="375"/>
      <c r="AO40" s="376"/>
      <c r="AP40" s="375"/>
      <c r="AQ40" s="376"/>
      <c r="AS40" s="379"/>
      <c r="AT40" s="382"/>
      <c r="AU40" s="379"/>
      <c r="AV40" s="380"/>
      <c r="AW40" s="87"/>
      <c r="AY40" s="379"/>
      <c r="AZ40" s="380"/>
      <c r="BA40" s="381"/>
      <c r="BB40" s="381"/>
      <c r="BC40" s="381"/>
      <c r="BD40" s="381"/>
      <c r="BE40" s="381"/>
      <c r="BF40" s="381"/>
      <c r="BG40" s="381"/>
      <c r="BH40" s="381"/>
      <c r="BI40" s="381"/>
      <c r="BJ40" s="381"/>
      <c r="BK40" s="381"/>
    </row>
    <row r="41" spans="1:63" s="128" customFormat="1" ht="15.75" customHeight="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410" t="s">
        <v>32</v>
      </c>
      <c r="M41" s="411"/>
      <c r="N41" s="134">
        <v>2</v>
      </c>
      <c r="O41" s="76"/>
      <c r="P41" s="84"/>
      <c r="Q41" s="73"/>
      <c r="R41" s="73"/>
      <c r="S41" s="73"/>
      <c r="T41" s="73"/>
      <c r="U41" s="73"/>
      <c r="V41" s="73"/>
      <c r="W41" s="73"/>
      <c r="X41" s="76"/>
      <c r="Y41" s="76"/>
      <c r="Z41" s="76"/>
      <c r="AA41" s="87"/>
      <c r="AC41" s="371"/>
      <c r="AD41" s="371"/>
      <c r="AE41" s="371"/>
      <c r="AF41" s="456"/>
      <c r="AG41" s="456"/>
      <c r="AH41" s="377"/>
      <c r="AI41" s="378"/>
      <c r="AJ41" s="377"/>
      <c r="AK41" s="378"/>
      <c r="AL41" s="456"/>
      <c r="AM41" s="456"/>
      <c r="AN41" s="377"/>
      <c r="AO41" s="378"/>
      <c r="AP41" s="377"/>
      <c r="AQ41" s="378"/>
      <c r="AS41" s="379"/>
      <c r="AT41" s="382"/>
      <c r="AU41" s="379"/>
      <c r="AV41" s="380"/>
      <c r="AW41" s="87"/>
      <c r="AY41" s="379"/>
      <c r="AZ41" s="380"/>
      <c r="BA41" s="381"/>
      <c r="BB41" s="381"/>
      <c r="BC41" s="381"/>
      <c r="BD41" s="381"/>
      <c r="BE41" s="381"/>
      <c r="BF41" s="381"/>
      <c r="BG41" s="381"/>
      <c r="BH41" s="381"/>
      <c r="BI41" s="381"/>
      <c r="BJ41" s="381"/>
      <c r="BK41" s="381"/>
    </row>
    <row r="42" spans="1:63" s="128" customFormat="1" ht="15.75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410" t="s">
        <v>33</v>
      </c>
      <c r="M42" s="411"/>
      <c r="N42" s="134">
        <v>1</v>
      </c>
      <c r="O42" s="73" t="s">
        <v>218</v>
      </c>
      <c r="P42" s="84"/>
      <c r="Q42" s="73"/>
      <c r="R42" s="73"/>
      <c r="S42" s="73"/>
      <c r="T42" s="73"/>
      <c r="U42" s="73"/>
      <c r="V42" s="73"/>
      <c r="W42" s="73"/>
      <c r="X42" s="76"/>
      <c r="Y42" s="76"/>
      <c r="Z42" s="76"/>
      <c r="AA42" s="87"/>
      <c r="AC42" s="371" t="s">
        <v>219</v>
      </c>
      <c r="AD42" s="371"/>
      <c r="AE42" s="371"/>
      <c r="AF42" s="456" t="s">
        <v>66</v>
      </c>
      <c r="AG42" s="458">
        <v>26</v>
      </c>
      <c r="AH42" s="373">
        <f t="shared" ref="AH42" si="40">IF(AF42="",0,VLOOKUP(AF42,$S$62:$V$74,3,FALSE))</f>
        <v>2.31</v>
      </c>
      <c r="AI42" s="374"/>
      <c r="AJ42" s="373">
        <f t="shared" ref="AJ42" si="41">IF(AF42="",0,ROUND(AH42*(AG42/1000),3))</f>
        <v>0.06</v>
      </c>
      <c r="AK42" s="374"/>
      <c r="AL42" s="456" t="s">
        <v>264</v>
      </c>
      <c r="AM42" s="456">
        <v>26</v>
      </c>
      <c r="AN42" s="373">
        <f t="shared" ref="AN42" si="42">IF(AL42="",0,VLOOKUP(AL42,$S$62:$V$74,3,FALSE))</f>
        <v>3.33</v>
      </c>
      <c r="AO42" s="374"/>
      <c r="AP42" s="373">
        <f t="shared" ref="AP42" si="43">IF(AL42="",0,ROUND(AN42*(AM42/1000),3))</f>
        <v>8.6999999999999994E-2</v>
      </c>
      <c r="AQ42" s="374"/>
      <c r="AS42" s="379" t="s">
        <v>135</v>
      </c>
      <c r="AT42" s="382">
        <f t="shared" ref="AT42" si="44">IF(AF42="","",AJ42+AP42)</f>
        <v>0.14699999999999999</v>
      </c>
      <c r="AU42" s="379" t="s">
        <v>220</v>
      </c>
      <c r="AV42" s="380">
        <f>IF(AF42="","",$I$39*H66*AT42)</f>
        <v>3.1571822120365494</v>
      </c>
      <c r="AW42" s="87"/>
      <c r="AY42" s="379" t="s">
        <v>221</v>
      </c>
      <c r="AZ42" s="380">
        <f t="shared" ref="AZ42" si="45">IF(AF42="","",$W$32+AV42)</f>
        <v>4.5715749014972946</v>
      </c>
      <c r="BA42" s="381" t="str">
        <f>IF(AZ42="","",IF($C$39="単相2線式100V",IF(AZ42&gt;2,"簡易計算の結果、逆潮流による電圧上昇値が標準電圧の2％を超えています。","簡易計算の結果、逆潮流による電圧上昇値が標準電圧の2％以内となります。"),IF($C$39="単相3線式100/200V",IF(AZ42&gt;2,"簡易計算の結果、逆潮流による電圧上昇値が標準電圧の2％を超えています。","簡易計算の結果、逆潮流による電圧上昇値が標準電圧の2％以内となります。"),IF($C$39="単相2線式200V",IF(AZ42&gt;4,"簡易計算の結果、逆潮流による電圧上昇値が標準電圧の2％を超えています。","簡易計算の結果、逆潮流による電圧上昇値が標準電圧の2％以内となります。"),IF($C$39="三相3線式200V",IF(AZ42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簡易計算の結果、逆潮流による電圧上昇値が標準電圧の2％を超えています。</v>
      </c>
      <c r="BB42" s="381"/>
      <c r="BC42" s="381"/>
      <c r="BD42" s="381"/>
      <c r="BE42" s="381"/>
      <c r="BF42" s="381"/>
      <c r="BG42" s="381"/>
      <c r="BH42" s="381"/>
      <c r="BI42" s="381"/>
      <c r="BJ42" s="381"/>
      <c r="BK42" s="381"/>
    </row>
    <row r="43" spans="1:63" s="128" customFormat="1" ht="15.75" customHeight="1">
      <c r="A43" s="76"/>
      <c r="B43" s="76"/>
      <c r="C43" s="73" t="s">
        <v>76</v>
      </c>
      <c r="D43" s="76"/>
      <c r="E43" s="76"/>
      <c r="G43" s="76"/>
      <c r="H43" s="76"/>
      <c r="I43" s="76"/>
      <c r="J43" s="76"/>
      <c r="K43" s="76"/>
      <c r="L43" s="410" t="s">
        <v>160</v>
      </c>
      <c r="M43" s="411"/>
      <c r="N43" s="134" t="s">
        <v>35</v>
      </c>
      <c r="O43" s="76"/>
      <c r="P43" s="84"/>
      <c r="Q43" s="73"/>
      <c r="R43" s="73"/>
      <c r="S43" s="73"/>
      <c r="T43" s="73"/>
      <c r="U43" s="73"/>
      <c r="V43" s="73"/>
      <c r="W43" s="73"/>
      <c r="X43" s="76"/>
      <c r="Y43" s="76"/>
      <c r="Z43" s="76"/>
      <c r="AA43" s="87"/>
      <c r="AC43" s="371"/>
      <c r="AD43" s="371"/>
      <c r="AE43" s="371"/>
      <c r="AF43" s="456"/>
      <c r="AG43" s="459"/>
      <c r="AH43" s="375"/>
      <c r="AI43" s="376"/>
      <c r="AJ43" s="375"/>
      <c r="AK43" s="376"/>
      <c r="AL43" s="456"/>
      <c r="AM43" s="456"/>
      <c r="AN43" s="375"/>
      <c r="AO43" s="376"/>
      <c r="AP43" s="375"/>
      <c r="AQ43" s="376"/>
      <c r="AS43" s="379"/>
      <c r="AT43" s="382"/>
      <c r="AU43" s="379"/>
      <c r="AV43" s="380"/>
      <c r="AW43" s="87"/>
      <c r="AY43" s="379"/>
      <c r="AZ43" s="380"/>
      <c r="BA43" s="381"/>
      <c r="BB43" s="381"/>
      <c r="BC43" s="381"/>
      <c r="BD43" s="381"/>
      <c r="BE43" s="381"/>
      <c r="BF43" s="381"/>
      <c r="BG43" s="381"/>
      <c r="BH43" s="381"/>
      <c r="BI43" s="381"/>
      <c r="BJ43" s="381"/>
      <c r="BK43" s="381"/>
    </row>
    <row r="44" spans="1:63" s="128" customFormat="1" ht="15.75" customHeight="1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35"/>
      <c r="O44" s="116"/>
      <c r="P44" s="84"/>
      <c r="Q44" s="73"/>
      <c r="R44" s="73"/>
      <c r="S44" s="73"/>
      <c r="T44" s="73"/>
      <c r="U44" s="73"/>
      <c r="V44" s="73"/>
      <c r="W44" s="73"/>
      <c r="X44" s="76"/>
      <c r="Y44" s="76"/>
      <c r="Z44" s="76"/>
      <c r="AA44" s="87"/>
      <c r="AC44" s="371"/>
      <c r="AD44" s="371"/>
      <c r="AE44" s="371"/>
      <c r="AF44" s="456"/>
      <c r="AG44" s="460"/>
      <c r="AH44" s="377"/>
      <c r="AI44" s="378"/>
      <c r="AJ44" s="377"/>
      <c r="AK44" s="378"/>
      <c r="AL44" s="456"/>
      <c r="AM44" s="456"/>
      <c r="AN44" s="377"/>
      <c r="AO44" s="378"/>
      <c r="AP44" s="377"/>
      <c r="AQ44" s="378"/>
      <c r="AS44" s="379"/>
      <c r="AT44" s="382"/>
      <c r="AU44" s="379"/>
      <c r="AV44" s="380"/>
      <c r="AW44" s="87"/>
      <c r="AY44" s="379"/>
      <c r="AZ44" s="380"/>
      <c r="BA44" s="381"/>
      <c r="BB44" s="381"/>
      <c r="BC44" s="381"/>
      <c r="BD44" s="381"/>
      <c r="BE44" s="381"/>
      <c r="BF44" s="381"/>
      <c r="BG44" s="381"/>
      <c r="BH44" s="381"/>
      <c r="BI44" s="381"/>
      <c r="BJ44" s="381"/>
      <c r="BK44" s="381"/>
    </row>
    <row r="45" spans="1:63" s="128" customFormat="1" ht="15.7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136"/>
      <c r="O45" s="76"/>
      <c r="P45" s="84"/>
      <c r="Q45" s="73"/>
      <c r="R45" s="73"/>
      <c r="S45" s="73"/>
      <c r="T45" s="73"/>
      <c r="U45" s="73"/>
      <c r="V45" s="73"/>
      <c r="W45" s="73"/>
      <c r="X45" s="76"/>
      <c r="Y45" s="76"/>
      <c r="Z45" s="76"/>
      <c r="AA45" s="87"/>
      <c r="AC45" s="371" t="s">
        <v>222</v>
      </c>
      <c r="AD45" s="371"/>
      <c r="AE45" s="371"/>
      <c r="AF45" s="456" t="s">
        <v>66</v>
      </c>
      <c r="AG45" s="458">
        <v>28</v>
      </c>
      <c r="AH45" s="373">
        <f t="shared" ref="AH45" si="46">IF(AF45="",0,VLOOKUP(AF45,$S$62:$V$74,3,FALSE))</f>
        <v>2.31</v>
      </c>
      <c r="AI45" s="374"/>
      <c r="AJ45" s="373">
        <f t="shared" ref="AJ45" si="47">IF(AF45="",0,ROUND(AH45*(AG45/1000),3))</f>
        <v>6.5000000000000002E-2</v>
      </c>
      <c r="AK45" s="374"/>
      <c r="AL45" s="456" t="s">
        <v>264</v>
      </c>
      <c r="AM45" s="456">
        <v>28</v>
      </c>
      <c r="AN45" s="373">
        <f t="shared" ref="AN45" si="48">IF(AL45="",0,VLOOKUP(AL45,$S$62:$V$74,3,FALSE))</f>
        <v>3.33</v>
      </c>
      <c r="AO45" s="374"/>
      <c r="AP45" s="373">
        <f t="shared" ref="AP45" si="49">IF(AL45="",0,ROUND(AN45*(AM45/1000),3))</f>
        <v>9.2999999999999999E-2</v>
      </c>
      <c r="AQ45" s="374"/>
      <c r="AS45" s="379" t="s">
        <v>136</v>
      </c>
      <c r="AT45" s="382">
        <f t="shared" ref="AT45:AT69" si="50">IF(AF45="","",AJ45+AP45)</f>
        <v>0.158</v>
      </c>
      <c r="AU45" s="379" t="s">
        <v>223</v>
      </c>
      <c r="AV45" s="380">
        <f>IF(AF45="","",$I$39*H68*AT45)</f>
        <v>3.3934339421889446</v>
      </c>
      <c r="AW45" s="87"/>
      <c r="AY45" s="379" t="s">
        <v>224</v>
      </c>
      <c r="AZ45" s="380">
        <f t="shared" ref="AZ45" si="51">IF(AF45="","",$W$32+AV45)</f>
        <v>4.8078266316496894</v>
      </c>
      <c r="BA45" s="381" t="str">
        <f>IF(AZ45="","",IF($C$39="単相2線式100V",IF(AZ45&gt;2,"簡易計算の結果、逆潮流による電圧上昇値が標準電圧の2％を超えています。","簡易計算の結果、逆潮流による電圧上昇値が標準電圧の2％以内となります。"),IF($C$39="単相3線式100/200V",IF(AZ45&gt;2,"簡易計算の結果、逆潮流による電圧上昇値が標準電圧の2％を超えています。","簡易計算の結果、逆潮流による電圧上昇値が標準電圧の2％以内となります。"),IF($C$39="単相2線式200V",IF(AZ45&gt;4,"簡易計算の結果、逆潮流による電圧上昇値が標準電圧の2％を超えています。","簡易計算の結果、逆潮流による電圧上昇値が標準電圧の2％以内となります。"),IF($C$39="三相3線式200V",IF(AZ45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簡易計算の結果、逆潮流による電圧上昇値が標準電圧の2％を超えています。</v>
      </c>
      <c r="BB45" s="381"/>
      <c r="BC45" s="381"/>
      <c r="BD45" s="381"/>
      <c r="BE45" s="381"/>
      <c r="BF45" s="381"/>
      <c r="BG45" s="381"/>
      <c r="BH45" s="381"/>
      <c r="BI45" s="381"/>
      <c r="BJ45" s="381"/>
      <c r="BK45" s="381"/>
    </row>
    <row r="46" spans="1:63" s="128" customFormat="1" ht="15.75" customHeight="1">
      <c r="A46" s="80" t="s">
        <v>77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36"/>
      <c r="O46" s="76"/>
      <c r="P46" s="84"/>
      <c r="Q46" s="73"/>
      <c r="R46" s="73"/>
      <c r="S46" s="73"/>
      <c r="T46" s="73"/>
      <c r="U46" s="73"/>
      <c r="V46" s="73"/>
      <c r="W46" s="73"/>
      <c r="X46" s="76"/>
      <c r="Y46" s="76"/>
      <c r="Z46" s="76"/>
      <c r="AA46" s="87"/>
      <c r="AC46" s="371"/>
      <c r="AD46" s="371"/>
      <c r="AE46" s="371"/>
      <c r="AF46" s="456"/>
      <c r="AG46" s="459"/>
      <c r="AH46" s="375"/>
      <c r="AI46" s="376"/>
      <c r="AJ46" s="375"/>
      <c r="AK46" s="376"/>
      <c r="AL46" s="456"/>
      <c r="AM46" s="456"/>
      <c r="AN46" s="375"/>
      <c r="AO46" s="376"/>
      <c r="AP46" s="375"/>
      <c r="AQ46" s="376"/>
      <c r="AS46" s="379"/>
      <c r="AT46" s="382"/>
      <c r="AU46" s="379"/>
      <c r="AV46" s="380"/>
      <c r="AW46" s="87"/>
      <c r="AY46" s="379"/>
      <c r="AZ46" s="380"/>
      <c r="BA46" s="381"/>
      <c r="BB46" s="381"/>
      <c r="BC46" s="381"/>
      <c r="BD46" s="381"/>
      <c r="BE46" s="381"/>
      <c r="BF46" s="381"/>
      <c r="BG46" s="381"/>
      <c r="BH46" s="381"/>
      <c r="BI46" s="381"/>
      <c r="BJ46" s="381"/>
      <c r="BK46" s="381"/>
    </row>
    <row r="47" spans="1:63" s="128" customFormat="1" ht="15.75" customHeight="1">
      <c r="A47" s="80"/>
      <c r="B47" s="415" t="s">
        <v>93</v>
      </c>
      <c r="C47" s="415"/>
      <c r="D47" s="416" t="s">
        <v>225</v>
      </c>
      <c r="E47" s="416"/>
      <c r="F47" s="416"/>
      <c r="G47" s="416"/>
      <c r="H47" s="76"/>
      <c r="I47" s="76"/>
      <c r="J47" s="76"/>
      <c r="K47" s="76"/>
      <c r="L47" s="76"/>
      <c r="M47" s="76"/>
      <c r="N47" s="136"/>
      <c r="O47" s="76"/>
      <c r="P47" s="84"/>
      <c r="Q47" s="73"/>
      <c r="R47" s="73"/>
      <c r="S47" s="73"/>
      <c r="T47" s="73"/>
      <c r="U47" s="73"/>
      <c r="V47" s="73"/>
      <c r="W47" s="73"/>
      <c r="X47" s="76"/>
      <c r="Y47" s="76"/>
      <c r="Z47" s="76"/>
      <c r="AA47" s="87"/>
      <c r="AC47" s="371"/>
      <c r="AD47" s="371"/>
      <c r="AE47" s="371"/>
      <c r="AF47" s="456"/>
      <c r="AG47" s="460"/>
      <c r="AH47" s="377"/>
      <c r="AI47" s="378"/>
      <c r="AJ47" s="377"/>
      <c r="AK47" s="378"/>
      <c r="AL47" s="456"/>
      <c r="AM47" s="456"/>
      <c r="AN47" s="377"/>
      <c r="AO47" s="378"/>
      <c r="AP47" s="377"/>
      <c r="AQ47" s="378"/>
      <c r="AS47" s="379"/>
      <c r="AT47" s="382"/>
      <c r="AU47" s="379"/>
      <c r="AV47" s="380"/>
      <c r="AW47" s="87"/>
      <c r="AY47" s="379"/>
      <c r="AZ47" s="380"/>
      <c r="BA47" s="381"/>
      <c r="BB47" s="381"/>
      <c r="BC47" s="381"/>
      <c r="BD47" s="381"/>
      <c r="BE47" s="381"/>
      <c r="BF47" s="381"/>
      <c r="BG47" s="381"/>
      <c r="BH47" s="381"/>
      <c r="BI47" s="381"/>
      <c r="BJ47" s="381"/>
      <c r="BK47" s="381"/>
    </row>
    <row r="48" spans="1:63" s="128" customFormat="1" ht="15.75" customHeight="1">
      <c r="A48" s="80"/>
      <c r="B48" s="415"/>
      <c r="C48" s="415"/>
      <c r="D48" s="417" t="s">
        <v>226</v>
      </c>
      <c r="E48" s="417"/>
      <c r="F48" s="417"/>
      <c r="G48" s="417"/>
      <c r="H48" s="76"/>
      <c r="I48" s="76"/>
      <c r="J48" s="76"/>
      <c r="K48" s="76"/>
      <c r="L48" s="76"/>
      <c r="M48" s="76"/>
      <c r="N48" s="136"/>
      <c r="O48" s="76"/>
      <c r="P48" s="84"/>
      <c r="Q48" s="73"/>
      <c r="R48" s="73"/>
      <c r="S48" s="73"/>
      <c r="T48" s="73"/>
      <c r="U48" s="73"/>
      <c r="V48" s="73"/>
      <c r="W48" s="73"/>
      <c r="X48" s="76"/>
      <c r="Y48" s="76"/>
      <c r="Z48" s="76"/>
      <c r="AA48" s="87"/>
      <c r="AC48" s="371" t="s">
        <v>227</v>
      </c>
      <c r="AD48" s="371"/>
      <c r="AE48" s="371"/>
      <c r="AF48" s="456" t="s">
        <v>66</v>
      </c>
      <c r="AG48" s="458">
        <v>30</v>
      </c>
      <c r="AH48" s="373">
        <f t="shared" ref="AH48" si="52">IF(AF48="",0,VLOOKUP(AF48,$S$62:$V$74,3,FALSE))</f>
        <v>2.31</v>
      </c>
      <c r="AI48" s="374"/>
      <c r="AJ48" s="373">
        <f t="shared" ref="AJ48" si="53">IF(AF48="",0,ROUND(AH48*(AG48/1000),3))</f>
        <v>6.9000000000000006E-2</v>
      </c>
      <c r="AK48" s="374"/>
      <c r="AL48" s="456" t="s">
        <v>264</v>
      </c>
      <c r="AM48" s="456">
        <v>30</v>
      </c>
      <c r="AN48" s="373">
        <f t="shared" ref="AN48" si="54">IF(AL48="",0,VLOOKUP(AL48,$S$62:$V$74,3,FALSE))</f>
        <v>3.33</v>
      </c>
      <c r="AO48" s="374"/>
      <c r="AP48" s="373">
        <f t="shared" ref="AP48" si="55">IF(AL48="",0,ROUND(AN48*(AM48/1000),3))</f>
        <v>0.1</v>
      </c>
      <c r="AQ48" s="374"/>
      <c r="AS48" s="379" t="s">
        <v>137</v>
      </c>
      <c r="AT48" s="382">
        <f t="shared" ref="AT48:AT72" si="56">IF(AF48="","",AJ48+AP48)</f>
        <v>0.16900000000000001</v>
      </c>
      <c r="AU48" s="379" t="s">
        <v>228</v>
      </c>
      <c r="AV48" s="380">
        <f>IF(AF48="","",$I$39*H70*AT48)</f>
        <v>3.6296856723413398</v>
      </c>
      <c r="AW48" s="87"/>
      <c r="AY48" s="379" t="s">
        <v>229</v>
      </c>
      <c r="AZ48" s="380">
        <f t="shared" ref="AZ48" si="57">IF(AF48="","",$W$32+AV48)</f>
        <v>5.044078361802085</v>
      </c>
      <c r="BA48" s="381" t="str">
        <f>IF(AZ48="","",IF($C$39="単相2線式100V",IF(AZ48&gt;2,"簡易計算の結果、逆潮流による電圧上昇値が標準電圧の2％を超えています。","簡易計算の結果、逆潮流による電圧上昇値が標準電圧の2％以内となります。"),IF($C$39="単相3線式100/200V",IF(AZ48&gt;2,"簡易計算の結果、逆潮流による電圧上昇値が標準電圧の2％を超えています。","簡易計算の結果、逆潮流による電圧上昇値が標準電圧の2％以内となります。"),IF($C$39="単相2線式200V",IF(AZ48&gt;4,"簡易計算の結果、逆潮流による電圧上昇値が標準電圧の2％を超えています。","簡易計算の結果、逆潮流による電圧上昇値が標準電圧の2％以内となります。"),IF($C$39="三相3線式200V",IF(AZ48&gt;4,"簡易計算の結果、逆潮流による電圧上昇値が標準電圧の2％を超えています。","簡易計算の結果、逆潮流による電圧上昇値が標準電圧の2％以内となります。"))))))</f>
        <v>簡易計算の結果、逆潮流による電圧上昇値が標準電圧の2％を超えています。</v>
      </c>
      <c r="BB48" s="381"/>
      <c r="BC48" s="381"/>
      <c r="BD48" s="381"/>
      <c r="BE48" s="381"/>
      <c r="BF48" s="381"/>
      <c r="BG48" s="381"/>
      <c r="BH48" s="381"/>
      <c r="BI48" s="381"/>
      <c r="BJ48" s="381"/>
      <c r="BK48" s="381"/>
    </row>
    <row r="49" spans="1:63" s="128" customFormat="1" ht="15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136"/>
      <c r="O49" s="76"/>
      <c r="P49" s="84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83"/>
      <c r="AC49" s="371"/>
      <c r="AD49" s="371"/>
      <c r="AE49" s="371"/>
      <c r="AF49" s="456"/>
      <c r="AG49" s="459"/>
      <c r="AH49" s="375"/>
      <c r="AI49" s="376"/>
      <c r="AJ49" s="375"/>
      <c r="AK49" s="376"/>
      <c r="AL49" s="456"/>
      <c r="AM49" s="456"/>
      <c r="AN49" s="375"/>
      <c r="AO49" s="376"/>
      <c r="AP49" s="375"/>
      <c r="AQ49" s="376"/>
      <c r="AS49" s="379"/>
      <c r="AT49" s="382"/>
      <c r="AU49" s="379"/>
      <c r="AV49" s="380"/>
      <c r="AW49" s="87"/>
      <c r="AY49" s="379"/>
      <c r="AZ49" s="380"/>
      <c r="BA49" s="381"/>
      <c r="BB49" s="381"/>
      <c r="BC49" s="381"/>
      <c r="BD49" s="381"/>
      <c r="BE49" s="381"/>
      <c r="BF49" s="381"/>
      <c r="BG49" s="381"/>
      <c r="BH49" s="381"/>
      <c r="BI49" s="381"/>
      <c r="BJ49" s="381"/>
      <c r="BK49" s="381"/>
    </row>
    <row r="50" spans="1:63" s="128" customFormat="1" ht="15.75" customHeight="1" thickBot="1">
      <c r="A50" s="76"/>
      <c r="B50" s="371" t="s">
        <v>78</v>
      </c>
      <c r="C50" s="418"/>
      <c r="D50" s="419"/>
      <c r="E50" s="456">
        <v>4.5</v>
      </c>
      <c r="F50" s="403" t="s">
        <v>0</v>
      </c>
      <c r="G50" s="420" t="s">
        <v>163</v>
      </c>
      <c r="H50" s="421">
        <f>IF($C$39=$B$149,ROUND(E50*1000/105,1),IF($C$39=$B$150,ROUND(E50*1000/210,1),IF($C$39=$B$151,ROUND(E50*1000/210,1),IF($C$39=$B$152,ROUND(E50*1000/SQRT(3)/210,1),0))))</f>
        <v>12.4</v>
      </c>
      <c r="I50" s="422" t="s">
        <v>94</v>
      </c>
      <c r="J50" s="423"/>
      <c r="K50" s="136"/>
      <c r="L50" s="425" t="s">
        <v>156</v>
      </c>
      <c r="M50" s="425"/>
      <c r="N50" s="137" t="s">
        <v>161</v>
      </c>
      <c r="O50" s="426"/>
      <c r="P50" s="84"/>
      <c r="Q50" s="73"/>
      <c r="R50" s="73"/>
      <c r="S50" s="73"/>
      <c r="T50" s="73"/>
      <c r="U50" s="73"/>
      <c r="V50" s="73"/>
      <c r="W50" s="73"/>
      <c r="X50" s="76"/>
      <c r="Y50" s="76"/>
      <c r="Z50" s="76"/>
      <c r="AA50" s="87"/>
      <c r="AC50" s="371"/>
      <c r="AD50" s="371"/>
      <c r="AE50" s="371"/>
      <c r="AF50" s="456"/>
      <c r="AG50" s="460"/>
      <c r="AH50" s="377"/>
      <c r="AI50" s="378"/>
      <c r="AJ50" s="377"/>
      <c r="AK50" s="378"/>
      <c r="AL50" s="456"/>
      <c r="AM50" s="456"/>
      <c r="AN50" s="377"/>
      <c r="AO50" s="378"/>
      <c r="AP50" s="377"/>
      <c r="AQ50" s="378"/>
      <c r="AS50" s="379"/>
      <c r="AT50" s="382"/>
      <c r="AU50" s="379"/>
      <c r="AV50" s="380"/>
      <c r="AW50" s="87"/>
      <c r="AY50" s="379"/>
      <c r="AZ50" s="380"/>
      <c r="BA50" s="381"/>
      <c r="BB50" s="381"/>
      <c r="BC50" s="381"/>
      <c r="BD50" s="381"/>
      <c r="BE50" s="381"/>
      <c r="BF50" s="381"/>
      <c r="BG50" s="381"/>
      <c r="BH50" s="381"/>
      <c r="BI50" s="381"/>
      <c r="BJ50" s="381"/>
      <c r="BK50" s="381"/>
    </row>
    <row r="51" spans="1:63" s="128" customFormat="1" ht="15.75" customHeight="1" thickTop="1">
      <c r="A51" s="76"/>
      <c r="B51" s="418"/>
      <c r="C51" s="418"/>
      <c r="D51" s="419"/>
      <c r="E51" s="456"/>
      <c r="F51" s="403"/>
      <c r="G51" s="420"/>
      <c r="H51" s="421"/>
      <c r="I51" s="424"/>
      <c r="J51" s="423"/>
      <c r="K51" s="136"/>
      <c r="L51" s="427" t="s">
        <v>31</v>
      </c>
      <c r="M51" s="427"/>
      <c r="N51" s="133">
        <v>105</v>
      </c>
      <c r="O51" s="426"/>
      <c r="P51" s="84"/>
      <c r="Q51" s="73"/>
      <c r="R51" s="73"/>
      <c r="S51" s="73"/>
      <c r="T51" s="73"/>
      <c r="U51" s="73"/>
      <c r="V51" s="73"/>
      <c r="W51" s="73"/>
      <c r="X51" s="76"/>
      <c r="Y51" s="76"/>
      <c r="Z51" s="76"/>
      <c r="AA51" s="87"/>
      <c r="AC51" s="371" t="s">
        <v>230</v>
      </c>
      <c r="AD51" s="371"/>
      <c r="AE51" s="371"/>
      <c r="AF51" s="456"/>
      <c r="AG51" s="458"/>
      <c r="AH51" s="373">
        <f t="shared" ref="AH51" si="58">IF(AF51="",0,VLOOKUP(AF51,$S$62:$V$74,3,FALSE))</f>
        <v>0</v>
      </c>
      <c r="AI51" s="374"/>
      <c r="AJ51" s="373">
        <f t="shared" ref="AJ51" si="59">IF(AF51="",0,ROUND(AH51*(AG51/1000),3))</f>
        <v>0</v>
      </c>
      <c r="AK51" s="374"/>
      <c r="AL51" s="456"/>
      <c r="AM51" s="456"/>
      <c r="AN51" s="373">
        <f t="shared" ref="AN51" si="60">IF(AL51="",0,VLOOKUP(AL51,$S$62:$V$74,3,FALSE))</f>
        <v>0</v>
      </c>
      <c r="AO51" s="374"/>
      <c r="AP51" s="373">
        <f t="shared" ref="AP51" si="61">IF(AL51="",0,ROUND(AN51*(AM51/1000),3))</f>
        <v>0</v>
      </c>
      <c r="AQ51" s="374"/>
      <c r="AS51" s="379" t="s">
        <v>138</v>
      </c>
      <c r="AT51" s="382" t="str">
        <f t="shared" ref="AT51:AT75" si="62">IF(AF51="","",AJ51+AP51)</f>
        <v/>
      </c>
      <c r="AU51" s="379" t="s">
        <v>231</v>
      </c>
      <c r="AV51" s="380" t="str">
        <f>IF(AF51="","",$I$39*H72*AT51)</f>
        <v/>
      </c>
      <c r="AW51" s="87"/>
      <c r="AY51" s="379" t="s">
        <v>232</v>
      </c>
      <c r="AZ51" s="380" t="str">
        <f t="shared" ref="AZ51" si="63">IF(AF51="","",$W$32+AV51)</f>
        <v/>
      </c>
      <c r="BA51" s="381" t="str">
        <f>IF(AZ51="","",IF($C$39="単相2線式100V",IF(AZ51&gt;2,"簡易計算の結果、逆潮流による電圧上昇値が標準電圧の2％を超えています。","簡易計算の結果、逆潮流による電圧上昇値が標準電圧の2％以内となります。"),IF($C$39="単相3線式100/200V",IF(AZ51&gt;2,"簡易計算の結果、逆潮流による電圧上昇値が標準電圧の2％を超えています。","簡易計算の結果、逆潮流による電圧上昇値が標準電圧の2％以内となります。"),IF($C$39="単相2線式200V",IF(AZ51&gt;4,"簡易計算の結果、逆潮流による電圧上昇値が標準電圧の2％を超えています。","簡易計算の結果、逆潮流による電圧上昇値が標準電圧の2％以内となります。"),IF($C$39="三相3線式200V",IF(AZ51&gt;4,"簡易計算の結果、逆潮流による電圧上昇値が標準電圧の2％を超えています。","簡易計算の結果、逆潮流による電圧上昇値が標準電圧の2％以内となります。"))))))</f>
        <v/>
      </c>
      <c r="BB51" s="381"/>
      <c r="BC51" s="381"/>
      <c r="BD51" s="381"/>
      <c r="BE51" s="381"/>
      <c r="BF51" s="381"/>
      <c r="BG51" s="381"/>
      <c r="BH51" s="381"/>
      <c r="BI51" s="381"/>
      <c r="BJ51" s="381"/>
      <c r="BK51" s="381"/>
    </row>
    <row r="52" spans="1:63" s="128" customFormat="1" ht="15.75" customHeight="1">
      <c r="A52" s="138"/>
      <c r="B52" s="371" t="s">
        <v>79</v>
      </c>
      <c r="C52" s="418"/>
      <c r="D52" s="419"/>
      <c r="E52" s="456">
        <v>4.5</v>
      </c>
      <c r="F52" s="403" t="s">
        <v>0</v>
      </c>
      <c r="G52" s="420" t="s">
        <v>163</v>
      </c>
      <c r="H52" s="421">
        <f>IF($C$39=$B$149,ROUND(E52*1000/105,1),IF($C$39=$B$150,ROUND(E52*1000/210,1),IF($C$39=$B$151,ROUND(E52*1000/210,1),IF($C$39=$B$152,ROUND(E52*1000/SQRT(3)/210,1),0))))</f>
        <v>12.4</v>
      </c>
      <c r="I52" s="422" t="s">
        <v>95</v>
      </c>
      <c r="J52" s="428"/>
      <c r="K52" s="136"/>
      <c r="L52" s="429" t="s">
        <v>32</v>
      </c>
      <c r="M52" s="429"/>
      <c r="N52" s="134">
        <v>210</v>
      </c>
      <c r="O52" s="426"/>
      <c r="P52" s="84"/>
      <c r="Q52" s="73"/>
      <c r="R52" s="73"/>
      <c r="S52" s="73"/>
      <c r="T52" s="73"/>
      <c r="U52" s="73"/>
      <c r="V52" s="73"/>
      <c r="W52" s="73"/>
      <c r="X52" s="76"/>
      <c r="Y52" s="76"/>
      <c r="Z52" s="76"/>
      <c r="AA52" s="87"/>
      <c r="AC52" s="371"/>
      <c r="AD52" s="371"/>
      <c r="AE52" s="371"/>
      <c r="AF52" s="456"/>
      <c r="AG52" s="459"/>
      <c r="AH52" s="375"/>
      <c r="AI52" s="376"/>
      <c r="AJ52" s="375"/>
      <c r="AK52" s="376"/>
      <c r="AL52" s="456"/>
      <c r="AM52" s="456"/>
      <c r="AN52" s="375"/>
      <c r="AO52" s="376"/>
      <c r="AP52" s="375"/>
      <c r="AQ52" s="376"/>
      <c r="AS52" s="379"/>
      <c r="AT52" s="382"/>
      <c r="AU52" s="379"/>
      <c r="AV52" s="380"/>
      <c r="AW52" s="87"/>
      <c r="AY52" s="379"/>
      <c r="AZ52" s="380"/>
      <c r="BA52" s="381"/>
      <c r="BB52" s="381"/>
      <c r="BC52" s="381"/>
      <c r="BD52" s="381"/>
      <c r="BE52" s="381"/>
      <c r="BF52" s="381"/>
      <c r="BG52" s="381"/>
      <c r="BH52" s="381"/>
      <c r="BI52" s="381"/>
      <c r="BJ52" s="381"/>
      <c r="BK52" s="381"/>
    </row>
    <row r="53" spans="1:63" s="128" customFormat="1" ht="15.75" customHeight="1">
      <c r="A53" s="138"/>
      <c r="B53" s="418"/>
      <c r="C53" s="418"/>
      <c r="D53" s="419"/>
      <c r="E53" s="456"/>
      <c r="F53" s="403"/>
      <c r="G53" s="420"/>
      <c r="H53" s="421"/>
      <c r="I53" s="422"/>
      <c r="J53" s="428"/>
      <c r="K53" s="136"/>
      <c r="L53" s="429" t="s">
        <v>33</v>
      </c>
      <c r="M53" s="429"/>
      <c r="N53" s="134">
        <v>210</v>
      </c>
      <c r="O53" s="426"/>
      <c r="P53" s="84"/>
      <c r="Q53" s="73"/>
      <c r="R53" s="73"/>
      <c r="S53" s="73"/>
      <c r="T53" s="73"/>
      <c r="U53" s="73"/>
      <c r="V53" s="73"/>
      <c r="W53" s="73"/>
      <c r="X53" s="76"/>
      <c r="Y53" s="76"/>
      <c r="Z53" s="76"/>
      <c r="AA53" s="87"/>
      <c r="AC53" s="371"/>
      <c r="AD53" s="371"/>
      <c r="AE53" s="371"/>
      <c r="AF53" s="456"/>
      <c r="AG53" s="460"/>
      <c r="AH53" s="377"/>
      <c r="AI53" s="378"/>
      <c r="AJ53" s="377"/>
      <c r="AK53" s="378"/>
      <c r="AL53" s="456"/>
      <c r="AM53" s="456"/>
      <c r="AN53" s="377"/>
      <c r="AO53" s="378"/>
      <c r="AP53" s="377"/>
      <c r="AQ53" s="378"/>
      <c r="AS53" s="379"/>
      <c r="AT53" s="382"/>
      <c r="AU53" s="379"/>
      <c r="AV53" s="380"/>
      <c r="AW53" s="83"/>
      <c r="AY53" s="379"/>
      <c r="AZ53" s="380"/>
      <c r="BA53" s="381"/>
      <c r="BB53" s="381"/>
      <c r="BC53" s="381"/>
      <c r="BD53" s="381"/>
      <c r="BE53" s="381"/>
      <c r="BF53" s="381"/>
      <c r="BG53" s="381"/>
      <c r="BH53" s="381"/>
      <c r="BI53" s="381"/>
      <c r="BJ53" s="381"/>
      <c r="BK53" s="381"/>
    </row>
    <row r="54" spans="1:63" s="128" customFormat="1" ht="15.75" customHeight="1">
      <c r="A54" s="76"/>
      <c r="B54" s="430" t="s">
        <v>80</v>
      </c>
      <c r="C54" s="431"/>
      <c r="D54" s="431"/>
      <c r="E54" s="456">
        <v>4.5</v>
      </c>
      <c r="F54" s="403" t="s">
        <v>0</v>
      </c>
      <c r="G54" s="420" t="s">
        <v>163</v>
      </c>
      <c r="H54" s="421">
        <f>IF($C$39=$B$149,ROUND(E54*1000/105,1),IF($C$39=$B$150,ROUND(E54*1000/210,1),IF($C$39=$B$151,ROUND(E54*1000/210,1),IF($C$39=$B$152,ROUND(E54*1000/SQRT(3)/210,1),0))))</f>
        <v>12.4</v>
      </c>
      <c r="I54" s="422" t="s">
        <v>96</v>
      </c>
      <c r="J54" s="428"/>
      <c r="K54" s="136"/>
      <c r="L54" s="429" t="s">
        <v>160</v>
      </c>
      <c r="M54" s="429"/>
      <c r="N54" s="134" t="s">
        <v>165</v>
      </c>
      <c r="O54" s="426"/>
      <c r="P54" s="84"/>
      <c r="Q54" s="73"/>
      <c r="R54" s="73"/>
      <c r="S54" s="73"/>
      <c r="T54" s="73"/>
      <c r="U54" s="73"/>
      <c r="V54" s="73"/>
      <c r="W54" s="73"/>
      <c r="X54" s="76"/>
      <c r="Y54" s="76"/>
      <c r="Z54" s="76"/>
      <c r="AA54" s="87"/>
      <c r="AC54" s="371" t="s">
        <v>233</v>
      </c>
      <c r="AD54" s="371"/>
      <c r="AE54" s="371"/>
      <c r="AF54" s="456"/>
      <c r="AG54" s="458"/>
      <c r="AH54" s="373">
        <f t="shared" ref="AH54" si="64">IF(AF54="",0,VLOOKUP(AF54,$S$62:$V$74,3,FALSE))</f>
        <v>0</v>
      </c>
      <c r="AI54" s="374"/>
      <c r="AJ54" s="373">
        <f t="shared" ref="AJ54" si="65">IF(AF54="",0,ROUND(AH54*(AG54/1000),3))</f>
        <v>0</v>
      </c>
      <c r="AK54" s="374"/>
      <c r="AL54" s="456"/>
      <c r="AM54" s="456"/>
      <c r="AN54" s="373">
        <f t="shared" ref="AN54" si="66">IF(AL54="",0,VLOOKUP(AL54,$S$62:$V$74,3,FALSE))</f>
        <v>0</v>
      </c>
      <c r="AO54" s="374"/>
      <c r="AP54" s="373">
        <f t="shared" ref="AP54" si="67">IF(AL54="",0,ROUND(AN54*(AM54/1000),3))</f>
        <v>0</v>
      </c>
      <c r="AQ54" s="374"/>
      <c r="AS54" s="379" t="s">
        <v>139</v>
      </c>
      <c r="AT54" s="382" t="str">
        <f t="shared" ref="AT54" si="68">IF(AF54="","",AJ54+AP54)</f>
        <v/>
      </c>
      <c r="AU54" s="379" t="s">
        <v>234</v>
      </c>
      <c r="AV54" s="380" t="str">
        <f>IF(AF54="","",$I$39*H74*AT54)</f>
        <v/>
      </c>
      <c r="AW54" s="87"/>
      <c r="AY54" s="379" t="s">
        <v>235</v>
      </c>
      <c r="AZ54" s="380" t="str">
        <f t="shared" ref="AZ54" si="69">IF(AF54="","",$W$32+AV54)</f>
        <v/>
      </c>
      <c r="BA54" s="381" t="str">
        <f>IF(AZ54="","",IF($C$39="単相2線式100V",IF(AZ54&gt;2,"簡易計算の結果、逆潮流による電圧上昇値が標準電圧の2％を超えています。","簡易計算の結果、逆潮流による電圧上昇値が標準電圧の2％以内となります。"),IF($C$39="単相3線式100/200V",IF(AZ54&gt;2,"簡易計算の結果、逆潮流による電圧上昇値が標準電圧の2％を超えています。","簡易計算の結果、逆潮流による電圧上昇値が標準電圧の2％以内となります。"),IF($C$39="単相2線式200V",IF(AZ54&gt;4,"簡易計算の結果、逆潮流による電圧上昇値が標準電圧の2％を超えています。","簡易計算の結果、逆潮流による電圧上昇値が標準電圧の2％以内となります。"),IF($C$39="三相3線式200V",IF(AZ54&gt;4,"簡易計算の結果、逆潮流による電圧上昇値が標準電圧の2％を超えています。","簡易計算の結果、逆潮流による電圧上昇値が標準電圧の2％以内となります。"))))))</f>
        <v/>
      </c>
      <c r="BB54" s="381"/>
      <c r="BC54" s="381"/>
      <c r="BD54" s="381"/>
      <c r="BE54" s="381"/>
      <c r="BF54" s="381"/>
      <c r="BG54" s="381"/>
      <c r="BH54" s="381"/>
      <c r="BI54" s="381"/>
      <c r="BJ54" s="381"/>
      <c r="BK54" s="381"/>
    </row>
    <row r="55" spans="1:63" s="128" customFormat="1" ht="15.75" customHeight="1">
      <c r="A55" s="97"/>
      <c r="B55" s="432"/>
      <c r="C55" s="433"/>
      <c r="D55" s="433"/>
      <c r="E55" s="456"/>
      <c r="F55" s="403"/>
      <c r="G55" s="420"/>
      <c r="H55" s="421"/>
      <c r="I55" s="422"/>
      <c r="J55" s="428"/>
      <c r="K55" s="136"/>
      <c r="L55" s="73"/>
      <c r="M55" s="73"/>
      <c r="N55" s="73"/>
      <c r="O55" s="426"/>
      <c r="P55" s="84"/>
      <c r="Q55" s="73"/>
      <c r="R55" s="73"/>
      <c r="S55" s="73"/>
      <c r="T55" s="73"/>
      <c r="U55" s="73"/>
      <c r="V55" s="73"/>
      <c r="W55" s="73"/>
      <c r="X55" s="76"/>
      <c r="Y55" s="76"/>
      <c r="Z55" s="76"/>
      <c r="AA55" s="87"/>
      <c r="AC55" s="371"/>
      <c r="AD55" s="371"/>
      <c r="AE55" s="371"/>
      <c r="AF55" s="456"/>
      <c r="AG55" s="459"/>
      <c r="AH55" s="375"/>
      <c r="AI55" s="376"/>
      <c r="AJ55" s="375"/>
      <c r="AK55" s="376"/>
      <c r="AL55" s="456"/>
      <c r="AM55" s="456"/>
      <c r="AN55" s="375"/>
      <c r="AO55" s="376"/>
      <c r="AP55" s="375"/>
      <c r="AQ55" s="376"/>
      <c r="AS55" s="379"/>
      <c r="AT55" s="382"/>
      <c r="AU55" s="379"/>
      <c r="AV55" s="380"/>
      <c r="AW55" s="87"/>
      <c r="AY55" s="379"/>
      <c r="AZ55" s="380"/>
      <c r="BA55" s="381"/>
      <c r="BB55" s="381"/>
      <c r="BC55" s="381"/>
      <c r="BD55" s="381"/>
      <c r="BE55" s="381"/>
      <c r="BF55" s="381"/>
      <c r="BG55" s="381"/>
      <c r="BH55" s="381"/>
      <c r="BI55" s="381"/>
      <c r="BJ55" s="381"/>
      <c r="BK55" s="381"/>
    </row>
    <row r="56" spans="1:63" s="128" customFormat="1" ht="15.75" customHeight="1">
      <c r="A56" s="73"/>
      <c r="B56" s="371" t="s">
        <v>81</v>
      </c>
      <c r="C56" s="418"/>
      <c r="D56" s="419"/>
      <c r="E56" s="456">
        <v>4.5</v>
      </c>
      <c r="F56" s="403" t="s">
        <v>0</v>
      </c>
      <c r="G56" s="420" t="s">
        <v>163</v>
      </c>
      <c r="H56" s="421">
        <f>IF($C$39=$B$149,ROUND(E56*1000/105,1),IF($C$39=$B$150,ROUND(E56*1000/210,1),IF($C$39=$B$151,ROUND(E56*1000/210,1),IF($C$39=$B$152,ROUND(E56*1000/SQRT(3)/210,1),0))))</f>
        <v>12.4</v>
      </c>
      <c r="I56" s="422" t="s">
        <v>97</v>
      </c>
      <c r="J56" s="428"/>
      <c r="K56" s="136"/>
      <c r="L56" s="76"/>
      <c r="M56" s="76"/>
      <c r="N56" s="76"/>
      <c r="O56" s="426"/>
      <c r="P56" s="84"/>
      <c r="Q56" s="73"/>
      <c r="R56" s="73"/>
      <c r="S56" s="73"/>
      <c r="T56" s="73"/>
      <c r="U56" s="73"/>
      <c r="V56" s="73"/>
      <c r="W56" s="73"/>
      <c r="X56" s="76"/>
      <c r="Y56" s="76"/>
      <c r="Z56" s="76"/>
      <c r="AA56" s="87"/>
      <c r="AC56" s="371"/>
      <c r="AD56" s="371"/>
      <c r="AE56" s="371"/>
      <c r="AF56" s="456"/>
      <c r="AG56" s="460"/>
      <c r="AH56" s="377"/>
      <c r="AI56" s="378"/>
      <c r="AJ56" s="377"/>
      <c r="AK56" s="378"/>
      <c r="AL56" s="456"/>
      <c r="AM56" s="456"/>
      <c r="AN56" s="377"/>
      <c r="AO56" s="378"/>
      <c r="AP56" s="377"/>
      <c r="AQ56" s="378"/>
      <c r="AS56" s="379"/>
      <c r="AT56" s="382"/>
      <c r="AU56" s="379"/>
      <c r="AV56" s="380"/>
      <c r="AW56" s="87"/>
      <c r="AY56" s="379"/>
      <c r="AZ56" s="380"/>
      <c r="BA56" s="381"/>
      <c r="BB56" s="381"/>
      <c r="BC56" s="381"/>
      <c r="BD56" s="381"/>
      <c r="BE56" s="381"/>
      <c r="BF56" s="381"/>
      <c r="BG56" s="381"/>
      <c r="BH56" s="381"/>
      <c r="BI56" s="381"/>
      <c r="BJ56" s="381"/>
      <c r="BK56" s="381"/>
    </row>
    <row r="57" spans="1:63" s="128" customFormat="1" ht="15.75" customHeight="1">
      <c r="A57" s="73"/>
      <c r="B57" s="418"/>
      <c r="C57" s="418"/>
      <c r="D57" s="419"/>
      <c r="E57" s="456"/>
      <c r="F57" s="403"/>
      <c r="G57" s="420"/>
      <c r="H57" s="421"/>
      <c r="I57" s="422"/>
      <c r="J57" s="428"/>
      <c r="K57" s="136"/>
      <c r="L57" s="74"/>
      <c r="M57" s="74"/>
      <c r="N57" s="74"/>
      <c r="O57" s="426"/>
      <c r="P57" s="84"/>
      <c r="Q57" s="73"/>
      <c r="R57" s="73"/>
      <c r="S57" s="73"/>
      <c r="T57" s="73"/>
      <c r="U57" s="73"/>
      <c r="V57" s="73"/>
      <c r="W57" s="73"/>
      <c r="X57" s="76"/>
      <c r="Y57" s="76"/>
      <c r="Z57" s="76"/>
      <c r="AA57" s="87"/>
      <c r="AC57" s="371" t="s">
        <v>236</v>
      </c>
      <c r="AD57" s="371"/>
      <c r="AE57" s="371"/>
      <c r="AF57" s="456"/>
      <c r="AG57" s="458"/>
      <c r="AH57" s="373">
        <f t="shared" ref="AH57" si="70">IF(AF57="",0,VLOOKUP(AF57,$S$62:$V$74,3,FALSE))</f>
        <v>0</v>
      </c>
      <c r="AI57" s="374"/>
      <c r="AJ57" s="373">
        <f t="shared" ref="AJ57" si="71">IF(AF57="",0,ROUND(AH57*(AG57/1000),3))</f>
        <v>0</v>
      </c>
      <c r="AK57" s="374"/>
      <c r="AL57" s="456"/>
      <c r="AM57" s="456"/>
      <c r="AN57" s="373">
        <f>IF(AL57="",0,VLOOKUP(AL57,$S$62:$V$74,3,FALSE))</f>
        <v>0</v>
      </c>
      <c r="AO57" s="374"/>
      <c r="AP57" s="373">
        <f t="shared" ref="AP57" si="72">IF(AL57="",0,ROUND(AN57*(AM57/1000),3))</f>
        <v>0</v>
      </c>
      <c r="AQ57" s="374"/>
      <c r="AS57" s="379" t="s">
        <v>140</v>
      </c>
      <c r="AT57" s="382" t="str">
        <f t="shared" ref="AT57" si="73">IF(AF57="","",AJ57+AP57)</f>
        <v/>
      </c>
      <c r="AU57" s="379" t="s">
        <v>237</v>
      </c>
      <c r="AV57" s="380" t="str">
        <f>IF(AF57="","",$I$39*H76*AT57)</f>
        <v/>
      </c>
      <c r="AW57" s="87"/>
      <c r="AY57" s="379" t="s">
        <v>238</v>
      </c>
      <c r="AZ57" s="380" t="str">
        <f t="shared" ref="AZ57" si="74">IF(AF57="","",$W$32+AV57)</f>
        <v/>
      </c>
      <c r="BA57" s="381" t="str">
        <f>IF(AZ57="","",IF($C$39="単相2線式100V",IF(AZ57&gt;2,"簡易計算の結果、逆潮流による電圧上昇値が標準電圧の2％を超えています。","簡易計算の結果、逆潮流による電圧上昇値が標準電圧の2％以内となります。"),IF($C$39="単相3線式100/200V",IF(AZ57&gt;2,"簡易計算の結果、逆潮流による電圧上昇値が標準電圧の2％を超えています。","簡易計算の結果、逆潮流による電圧上昇値が標準電圧の2％以内となります。"),IF($C$39="単相2線式200V",IF(AZ57&gt;4,"簡易計算の結果、逆潮流による電圧上昇値が標準電圧の2％を超えています。","簡易計算の結果、逆潮流による電圧上昇値が標準電圧の2％以内となります。"),IF($C$39="三相3線式200V",IF(AZ57&gt;4,"簡易計算の結果、逆潮流による電圧上昇値が標準電圧の2％を超えています。","簡易計算の結果、逆潮流による電圧上昇値が標準電圧の2％以内となります。"))))))</f>
        <v/>
      </c>
      <c r="BB57" s="381"/>
      <c r="BC57" s="381"/>
      <c r="BD57" s="381"/>
      <c r="BE57" s="381"/>
      <c r="BF57" s="381"/>
      <c r="BG57" s="381"/>
      <c r="BH57" s="381"/>
      <c r="BI57" s="381"/>
      <c r="BJ57" s="381"/>
      <c r="BK57" s="381"/>
    </row>
    <row r="58" spans="1:63" s="128" customFormat="1" ht="15.75" customHeight="1">
      <c r="A58" s="73"/>
      <c r="B58" s="371" t="s">
        <v>82</v>
      </c>
      <c r="C58" s="418"/>
      <c r="D58" s="419"/>
      <c r="E58" s="456">
        <v>4.5</v>
      </c>
      <c r="F58" s="403" t="s">
        <v>0</v>
      </c>
      <c r="G58" s="420" t="s">
        <v>163</v>
      </c>
      <c r="H58" s="421">
        <f>IF($C$39=$B$149,ROUND(E58*1000/105,1),IF($C$39=$B$150,ROUND(E58*1000/210,1),IF($C$39=$B$151,ROUND(E58*1000/210,1),IF($C$39=$B$152,ROUND(E58*1000/SQRT(3)/210,1),0))))</f>
        <v>12.4</v>
      </c>
      <c r="I58" s="422" t="s">
        <v>98</v>
      </c>
      <c r="J58" s="428"/>
      <c r="K58" s="136"/>
      <c r="L58" s="74"/>
      <c r="M58" s="74"/>
      <c r="N58" s="74"/>
      <c r="O58" s="426"/>
      <c r="P58" s="84"/>
      <c r="Q58" s="73"/>
      <c r="R58" s="73"/>
      <c r="S58" s="73"/>
      <c r="T58" s="73"/>
      <c r="U58" s="73"/>
      <c r="V58" s="73"/>
      <c r="W58" s="73"/>
      <c r="X58" s="76"/>
      <c r="Y58" s="76"/>
      <c r="Z58" s="76"/>
      <c r="AA58" s="87"/>
      <c r="AC58" s="371"/>
      <c r="AD58" s="371"/>
      <c r="AE58" s="371"/>
      <c r="AF58" s="456"/>
      <c r="AG58" s="459"/>
      <c r="AH58" s="375"/>
      <c r="AI58" s="376"/>
      <c r="AJ58" s="375"/>
      <c r="AK58" s="376"/>
      <c r="AL58" s="456"/>
      <c r="AM58" s="456"/>
      <c r="AN58" s="375"/>
      <c r="AO58" s="376"/>
      <c r="AP58" s="375"/>
      <c r="AQ58" s="376"/>
      <c r="AS58" s="379"/>
      <c r="AT58" s="382"/>
      <c r="AU58" s="379"/>
      <c r="AV58" s="380"/>
      <c r="AW58" s="87"/>
      <c r="AY58" s="379"/>
      <c r="AZ58" s="380"/>
      <c r="BA58" s="381"/>
      <c r="BB58" s="381"/>
      <c r="BC58" s="381"/>
      <c r="BD58" s="381"/>
      <c r="BE58" s="381"/>
      <c r="BF58" s="381"/>
      <c r="BG58" s="381"/>
      <c r="BH58" s="381"/>
      <c r="BI58" s="381"/>
      <c r="BJ58" s="381"/>
      <c r="BK58" s="381"/>
    </row>
    <row r="59" spans="1:63" s="128" customFormat="1" ht="15.75" customHeight="1">
      <c r="A59" s="73"/>
      <c r="B59" s="418"/>
      <c r="C59" s="418"/>
      <c r="D59" s="419"/>
      <c r="E59" s="456"/>
      <c r="F59" s="403"/>
      <c r="G59" s="420"/>
      <c r="H59" s="421"/>
      <c r="I59" s="422"/>
      <c r="J59" s="428"/>
      <c r="K59" s="136"/>
      <c r="L59" s="74"/>
      <c r="M59" s="74"/>
      <c r="N59" s="74"/>
      <c r="O59" s="426"/>
      <c r="P59" s="84"/>
      <c r="Q59" s="73"/>
      <c r="R59" s="73"/>
      <c r="S59" s="139" t="s">
        <v>86</v>
      </c>
      <c r="T59" s="139"/>
      <c r="U59" s="139"/>
      <c r="V59" s="73"/>
      <c r="W59" s="73"/>
      <c r="X59" s="76"/>
      <c r="Y59" s="76"/>
      <c r="Z59" s="76"/>
      <c r="AA59" s="87"/>
      <c r="AC59" s="371"/>
      <c r="AD59" s="371"/>
      <c r="AE59" s="371"/>
      <c r="AF59" s="456"/>
      <c r="AG59" s="460"/>
      <c r="AH59" s="377"/>
      <c r="AI59" s="378"/>
      <c r="AJ59" s="377"/>
      <c r="AK59" s="378"/>
      <c r="AL59" s="456"/>
      <c r="AM59" s="456"/>
      <c r="AN59" s="377"/>
      <c r="AO59" s="378"/>
      <c r="AP59" s="377"/>
      <c r="AQ59" s="378"/>
      <c r="AS59" s="379"/>
      <c r="AT59" s="382"/>
      <c r="AU59" s="379"/>
      <c r="AV59" s="380"/>
      <c r="AW59" s="87"/>
      <c r="AY59" s="379"/>
      <c r="AZ59" s="380"/>
      <c r="BA59" s="381"/>
      <c r="BB59" s="381"/>
      <c r="BC59" s="381"/>
      <c r="BD59" s="381"/>
      <c r="BE59" s="381"/>
      <c r="BF59" s="381"/>
      <c r="BG59" s="381"/>
      <c r="BH59" s="381"/>
      <c r="BI59" s="381"/>
      <c r="BJ59" s="381"/>
      <c r="BK59" s="381"/>
    </row>
    <row r="60" spans="1:63" s="128" customFormat="1" ht="15.75" customHeight="1">
      <c r="A60" s="73"/>
      <c r="B60" s="371" t="s">
        <v>83</v>
      </c>
      <c r="C60" s="418"/>
      <c r="D60" s="419"/>
      <c r="E60" s="456">
        <v>4.5</v>
      </c>
      <c r="F60" s="403" t="s">
        <v>0</v>
      </c>
      <c r="G60" s="420" t="s">
        <v>163</v>
      </c>
      <c r="H60" s="421">
        <f>IF($C$39=$B$149,ROUND(E60*1000/105,1),IF($C$39=$B$150,ROUND(E60*1000/210,1),IF($C$39=$B$151,ROUND(E60*1000/210,1),IF($C$39=$B$152,ROUND(E60*1000/SQRT(3)/210,1),0))))</f>
        <v>12.4</v>
      </c>
      <c r="I60" s="422" t="s">
        <v>99</v>
      </c>
      <c r="J60" s="428"/>
      <c r="K60" s="136"/>
      <c r="L60" s="74"/>
      <c r="M60" s="74"/>
      <c r="N60" s="74"/>
      <c r="O60" s="426"/>
      <c r="P60" s="84"/>
      <c r="Q60" s="73"/>
      <c r="R60" s="73"/>
      <c r="S60" s="140" t="s">
        <v>87</v>
      </c>
      <c r="T60" s="141"/>
      <c r="U60" s="141"/>
      <c r="V60" s="73"/>
      <c r="W60" s="73"/>
      <c r="X60" s="76"/>
      <c r="Y60" s="76"/>
      <c r="Z60" s="76"/>
      <c r="AA60" s="87"/>
      <c r="AC60" s="371" t="s">
        <v>239</v>
      </c>
      <c r="AD60" s="371"/>
      <c r="AE60" s="371"/>
      <c r="AF60" s="456"/>
      <c r="AG60" s="458"/>
      <c r="AH60" s="373">
        <f t="shared" ref="AH60" si="75">IF(AF60="",0,VLOOKUP(AF60,$S$62:$V$74,3,FALSE))</f>
        <v>0</v>
      </c>
      <c r="AI60" s="374"/>
      <c r="AJ60" s="373">
        <f t="shared" ref="AJ60" si="76">IF(AF60="",0,ROUND(AH60*(AG60/1000),3))</f>
        <v>0</v>
      </c>
      <c r="AK60" s="374"/>
      <c r="AL60" s="456"/>
      <c r="AM60" s="456"/>
      <c r="AN60" s="373">
        <f t="shared" ref="AN60" si="77">IF(AL60="",0,VLOOKUP(AL60,$S$62:$V$74,3,FALSE))</f>
        <v>0</v>
      </c>
      <c r="AO60" s="374"/>
      <c r="AP60" s="373">
        <f t="shared" ref="AP60" si="78">IF(AL60="",0,ROUND(AN60*(AM60/1000),3))</f>
        <v>0</v>
      </c>
      <c r="AQ60" s="374"/>
      <c r="AS60" s="379" t="s">
        <v>141</v>
      </c>
      <c r="AT60" s="382" t="str">
        <f t="shared" ref="AT60" si="79">IF(AF60="","",AJ60+AP60)</f>
        <v/>
      </c>
      <c r="AU60" s="379" t="s">
        <v>240</v>
      </c>
      <c r="AV60" s="380" t="str">
        <f>IF(AF60="","",$I$39*H78*AT60)</f>
        <v/>
      </c>
      <c r="AW60" s="87"/>
      <c r="AY60" s="379" t="s">
        <v>241</v>
      </c>
      <c r="AZ60" s="380" t="str">
        <f t="shared" ref="AZ60" si="80">IF(AF60="","",$W$32+AV60)</f>
        <v/>
      </c>
      <c r="BA60" s="381" t="str">
        <f>IF(AZ60="","",IF($C$39="単相2線式100V",IF(AZ60&gt;2,"簡易計算の結果、逆潮流による電圧上昇値が標準電圧の2％を超えています。","簡易計算の結果、逆潮流による電圧上昇値が標準電圧の2％以内となります。"),IF($C$39="単相3線式100/200V",IF(AZ60&gt;2,"簡易計算の結果、逆潮流による電圧上昇値が標準電圧の2％を超えています。","簡易計算の結果、逆潮流による電圧上昇値が標準電圧の2％以内となります。"),IF($C$39="単相2線式200V",IF(AZ60&gt;4,"簡易計算の結果、逆潮流による電圧上昇値が標準電圧の2％を超えています。","簡易計算の結果、逆潮流による電圧上昇値が標準電圧の2％以内となります。"),IF($C$39="三相3線式200V",IF(AZ60&gt;4,"簡易計算の結果、逆潮流による電圧上昇値が標準電圧の2％を超えています。","簡易計算の結果、逆潮流による電圧上昇値が標準電圧の2％以内となります。"))))))</f>
        <v/>
      </c>
      <c r="BB60" s="381"/>
      <c r="BC60" s="381"/>
      <c r="BD60" s="381"/>
      <c r="BE60" s="381"/>
      <c r="BF60" s="381"/>
      <c r="BG60" s="381"/>
      <c r="BH60" s="381"/>
      <c r="BI60" s="381"/>
      <c r="BJ60" s="381"/>
      <c r="BK60" s="381"/>
    </row>
    <row r="61" spans="1:63" s="128" customFormat="1" ht="15.75" customHeight="1" thickBot="1">
      <c r="A61" s="73"/>
      <c r="B61" s="418"/>
      <c r="C61" s="418"/>
      <c r="D61" s="419"/>
      <c r="E61" s="456"/>
      <c r="F61" s="403"/>
      <c r="G61" s="420"/>
      <c r="H61" s="421"/>
      <c r="I61" s="422"/>
      <c r="J61" s="428"/>
      <c r="K61" s="136"/>
      <c r="L61" s="74"/>
      <c r="M61" s="74"/>
      <c r="N61" s="74"/>
      <c r="O61" s="426"/>
      <c r="P61" s="84"/>
      <c r="Q61" s="73"/>
      <c r="R61" s="73"/>
      <c r="S61" s="436" t="s">
        <v>89</v>
      </c>
      <c r="T61" s="436"/>
      <c r="U61" s="437" t="s">
        <v>242</v>
      </c>
      <c r="V61" s="438"/>
      <c r="W61" s="73"/>
      <c r="X61" s="76"/>
      <c r="Y61" s="76"/>
      <c r="Z61" s="76"/>
      <c r="AA61" s="87"/>
      <c r="AC61" s="371"/>
      <c r="AD61" s="371"/>
      <c r="AE61" s="371"/>
      <c r="AF61" s="456"/>
      <c r="AG61" s="459"/>
      <c r="AH61" s="375"/>
      <c r="AI61" s="376"/>
      <c r="AJ61" s="375"/>
      <c r="AK61" s="376"/>
      <c r="AL61" s="456"/>
      <c r="AM61" s="456"/>
      <c r="AN61" s="375"/>
      <c r="AO61" s="376"/>
      <c r="AP61" s="375"/>
      <c r="AQ61" s="376"/>
      <c r="AS61" s="379"/>
      <c r="AT61" s="382"/>
      <c r="AU61" s="379"/>
      <c r="AV61" s="380"/>
      <c r="AW61" s="87"/>
      <c r="AY61" s="379"/>
      <c r="AZ61" s="380"/>
      <c r="BA61" s="381"/>
      <c r="BB61" s="381"/>
      <c r="BC61" s="381"/>
      <c r="BD61" s="381"/>
      <c r="BE61" s="381"/>
      <c r="BF61" s="381"/>
      <c r="BG61" s="381"/>
      <c r="BH61" s="381"/>
      <c r="BI61" s="381"/>
      <c r="BJ61" s="381"/>
      <c r="BK61" s="381"/>
    </row>
    <row r="62" spans="1:63" s="128" customFormat="1" ht="15.75" customHeight="1" thickTop="1">
      <c r="A62" s="73"/>
      <c r="B62" s="371" t="s">
        <v>84</v>
      </c>
      <c r="C62" s="418"/>
      <c r="D62" s="419"/>
      <c r="E62" s="456">
        <v>4.5</v>
      </c>
      <c r="F62" s="403" t="s">
        <v>0</v>
      </c>
      <c r="G62" s="420" t="s">
        <v>163</v>
      </c>
      <c r="H62" s="421">
        <f>IF($C$39=$B$149,ROUND(E62*1000/105,1),IF($C$39=$B$150,ROUND(E62*1000/210,1),IF($C$39=$B$151,ROUND(E62*1000/210,1),IF($C$39=$B$152,ROUND(E62*1000/SQRT(3)/210,1),0))))</f>
        <v>12.4</v>
      </c>
      <c r="I62" s="422" t="s">
        <v>100</v>
      </c>
      <c r="J62" s="428"/>
      <c r="K62" s="136"/>
      <c r="L62" s="74"/>
      <c r="M62" s="74"/>
      <c r="N62" s="74"/>
      <c r="O62" s="426"/>
      <c r="P62" s="84"/>
      <c r="Q62" s="73"/>
      <c r="R62" s="73"/>
      <c r="S62" s="439" t="s">
        <v>1</v>
      </c>
      <c r="T62" s="439"/>
      <c r="U62" s="440">
        <v>5.65</v>
      </c>
      <c r="V62" s="441"/>
      <c r="W62" s="73"/>
      <c r="X62" s="73"/>
      <c r="Y62" s="73"/>
      <c r="Z62" s="73"/>
      <c r="AA62" s="83"/>
      <c r="AC62" s="371"/>
      <c r="AD62" s="371"/>
      <c r="AE62" s="371"/>
      <c r="AF62" s="456"/>
      <c r="AG62" s="460"/>
      <c r="AH62" s="377"/>
      <c r="AI62" s="378"/>
      <c r="AJ62" s="377"/>
      <c r="AK62" s="378"/>
      <c r="AL62" s="456"/>
      <c r="AM62" s="456"/>
      <c r="AN62" s="377"/>
      <c r="AO62" s="378"/>
      <c r="AP62" s="377"/>
      <c r="AQ62" s="378"/>
      <c r="AS62" s="379"/>
      <c r="AT62" s="382"/>
      <c r="AU62" s="379"/>
      <c r="AV62" s="380"/>
      <c r="AW62" s="87"/>
      <c r="AY62" s="379"/>
      <c r="AZ62" s="380"/>
      <c r="BA62" s="381"/>
      <c r="BB62" s="381"/>
      <c r="BC62" s="381"/>
      <c r="BD62" s="381"/>
      <c r="BE62" s="381"/>
      <c r="BF62" s="381"/>
      <c r="BG62" s="381"/>
      <c r="BH62" s="381"/>
      <c r="BI62" s="381"/>
      <c r="BJ62" s="381"/>
      <c r="BK62" s="381"/>
    </row>
    <row r="63" spans="1:63" s="128" customFormat="1" ht="15.75" customHeight="1">
      <c r="A63" s="73"/>
      <c r="B63" s="418"/>
      <c r="C63" s="418"/>
      <c r="D63" s="419"/>
      <c r="E63" s="456"/>
      <c r="F63" s="403"/>
      <c r="G63" s="420"/>
      <c r="H63" s="421"/>
      <c r="I63" s="422"/>
      <c r="J63" s="428"/>
      <c r="K63" s="136"/>
      <c r="L63" s="74"/>
      <c r="M63" s="74"/>
      <c r="N63" s="74"/>
      <c r="O63" s="426"/>
      <c r="P63" s="84"/>
      <c r="Q63" s="73"/>
      <c r="R63" s="73"/>
      <c r="S63" s="421" t="s">
        <v>2</v>
      </c>
      <c r="T63" s="421"/>
      <c r="U63" s="434">
        <v>3.35</v>
      </c>
      <c r="V63" s="435"/>
      <c r="W63" s="73"/>
      <c r="X63" s="73"/>
      <c r="Y63" s="73"/>
      <c r="Z63" s="73"/>
      <c r="AA63" s="83"/>
      <c r="AC63" s="371" t="s">
        <v>243</v>
      </c>
      <c r="AD63" s="371"/>
      <c r="AE63" s="371"/>
      <c r="AF63" s="456"/>
      <c r="AG63" s="458"/>
      <c r="AH63" s="373">
        <f>IF(AF63="",0,VLOOKUP(AF63,$S$62:$V$74,3,FALSE))</f>
        <v>0</v>
      </c>
      <c r="AI63" s="374"/>
      <c r="AJ63" s="373">
        <f t="shared" ref="AJ63" si="81">IF(AF63="",0,ROUND(AH63*(AG63/1000),3))</f>
        <v>0</v>
      </c>
      <c r="AK63" s="374"/>
      <c r="AL63" s="456"/>
      <c r="AM63" s="456"/>
      <c r="AN63" s="373">
        <f t="shared" ref="AN63" si="82">IF(AL63="",0,VLOOKUP(AL63,$S$62:$V$74,3,FALSE))</f>
        <v>0</v>
      </c>
      <c r="AO63" s="374"/>
      <c r="AP63" s="373">
        <f t="shared" ref="AP63" si="83">IF(AL63="",0,ROUND(AN63*(AM63/1000),3))</f>
        <v>0</v>
      </c>
      <c r="AQ63" s="374"/>
      <c r="AS63" s="379" t="s">
        <v>142</v>
      </c>
      <c r="AT63" s="382" t="str">
        <f t="shared" ref="AT63" si="84">IF(AF63="","",AJ63+AP63)</f>
        <v/>
      </c>
      <c r="AU63" s="379" t="s">
        <v>244</v>
      </c>
      <c r="AV63" s="380" t="str">
        <f>IF(AF63="","",$I$39*H80*AT63)</f>
        <v/>
      </c>
      <c r="AW63" s="87"/>
      <c r="AY63" s="379" t="s">
        <v>245</v>
      </c>
      <c r="AZ63" s="380" t="str">
        <f t="shared" ref="AZ63" si="85">IF(AF63="","",$W$32+AV63)</f>
        <v/>
      </c>
      <c r="BA63" s="381" t="str">
        <f>IF(AZ63="","",IF($C$39="単相2線式100V",IF(AZ63&gt;2,"簡易計算の結果、逆潮流による電圧上昇値が標準電圧の2％を超えています。","簡易計算の結果、逆潮流による電圧上昇値が標準電圧の2％以内となります。"),IF($C$39="単相3線式100/200V",IF(AZ63&gt;2,"簡易計算の結果、逆潮流による電圧上昇値が標準電圧の2％を超えています。","簡易計算の結果、逆潮流による電圧上昇値が標準電圧の2％以内となります。"),IF($C$39="単相2線式200V",IF(AZ63&gt;4,"簡易計算の結果、逆潮流による電圧上昇値が標準電圧の2％を超えています。","簡易計算の結果、逆潮流による電圧上昇値が標準電圧の2％以内となります。"),IF($C$39="三相3線式200V",IF(AZ63&gt;4,"簡易計算の結果、逆潮流による電圧上昇値が標準電圧の2％を超えています。","簡易計算の結果、逆潮流による電圧上昇値が標準電圧の2％以内となります。"))))))</f>
        <v/>
      </c>
      <c r="BB63" s="381"/>
      <c r="BC63" s="381"/>
      <c r="BD63" s="381"/>
      <c r="BE63" s="381"/>
      <c r="BF63" s="381"/>
      <c r="BG63" s="381"/>
      <c r="BH63" s="381"/>
      <c r="BI63" s="381"/>
      <c r="BJ63" s="381"/>
      <c r="BK63" s="381"/>
    </row>
    <row r="64" spans="1:63" s="128" customFormat="1" ht="15.75" customHeight="1">
      <c r="A64" s="73"/>
      <c r="B64" s="371" t="s">
        <v>85</v>
      </c>
      <c r="C64" s="418"/>
      <c r="D64" s="419"/>
      <c r="E64" s="456">
        <v>4.5</v>
      </c>
      <c r="F64" s="403" t="s">
        <v>0</v>
      </c>
      <c r="G64" s="420" t="s">
        <v>163</v>
      </c>
      <c r="H64" s="421">
        <f>IF($C$39=$B$149,ROUND(E64*1000/105,1),IF($C$39=$B$150,ROUND(E64*1000/210,1),IF($C$39=$B$151,ROUND(E64*1000/210,1),IF($C$39=$B$152,ROUND(E64*1000/SQRT(3)/210,1),0))))</f>
        <v>12.4</v>
      </c>
      <c r="I64" s="422" t="s">
        <v>101</v>
      </c>
      <c r="J64" s="428"/>
      <c r="K64" s="136"/>
      <c r="L64" s="74"/>
      <c r="M64" s="74"/>
      <c r="N64" s="74"/>
      <c r="O64" s="426"/>
      <c r="P64" s="84"/>
      <c r="Q64" s="73"/>
      <c r="R64" s="73"/>
      <c r="S64" s="421" t="s">
        <v>3</v>
      </c>
      <c r="T64" s="421"/>
      <c r="U64" s="434">
        <v>2.21</v>
      </c>
      <c r="V64" s="435"/>
      <c r="W64" s="73"/>
      <c r="X64" s="76"/>
      <c r="Y64" s="76"/>
      <c r="Z64" s="76"/>
      <c r="AA64" s="87"/>
      <c r="AC64" s="371"/>
      <c r="AD64" s="371"/>
      <c r="AE64" s="371"/>
      <c r="AF64" s="456"/>
      <c r="AG64" s="459"/>
      <c r="AH64" s="375"/>
      <c r="AI64" s="376"/>
      <c r="AJ64" s="375"/>
      <c r="AK64" s="376"/>
      <c r="AL64" s="456"/>
      <c r="AM64" s="456"/>
      <c r="AN64" s="375"/>
      <c r="AO64" s="376"/>
      <c r="AP64" s="375"/>
      <c r="AQ64" s="376"/>
      <c r="AS64" s="379"/>
      <c r="AT64" s="382"/>
      <c r="AU64" s="379"/>
      <c r="AV64" s="380"/>
      <c r="AW64" s="87"/>
      <c r="AY64" s="379"/>
      <c r="AZ64" s="380"/>
      <c r="BA64" s="381"/>
      <c r="BB64" s="381"/>
      <c r="BC64" s="381"/>
      <c r="BD64" s="381"/>
      <c r="BE64" s="381"/>
      <c r="BF64" s="381"/>
      <c r="BG64" s="381"/>
      <c r="BH64" s="381"/>
      <c r="BI64" s="381"/>
      <c r="BJ64" s="381"/>
      <c r="BK64" s="381"/>
    </row>
    <row r="65" spans="1:63" s="128" customFormat="1" ht="15.75" customHeight="1">
      <c r="A65" s="73"/>
      <c r="B65" s="418"/>
      <c r="C65" s="418"/>
      <c r="D65" s="419"/>
      <c r="E65" s="456"/>
      <c r="F65" s="403"/>
      <c r="G65" s="420"/>
      <c r="H65" s="421"/>
      <c r="I65" s="422"/>
      <c r="J65" s="428"/>
      <c r="K65" s="136"/>
      <c r="L65" s="74"/>
      <c r="M65" s="74"/>
      <c r="N65" s="74"/>
      <c r="O65" s="426"/>
      <c r="P65" s="84"/>
      <c r="Q65" s="73"/>
      <c r="R65" s="73"/>
      <c r="S65" s="421" t="s">
        <v>4</v>
      </c>
      <c r="T65" s="421"/>
      <c r="U65" s="434">
        <v>3.33</v>
      </c>
      <c r="V65" s="435"/>
      <c r="W65" s="73"/>
      <c r="X65" s="76"/>
      <c r="Y65" s="76"/>
      <c r="Z65" s="76"/>
      <c r="AA65" s="87"/>
      <c r="AC65" s="371"/>
      <c r="AD65" s="371"/>
      <c r="AE65" s="371"/>
      <c r="AF65" s="456"/>
      <c r="AG65" s="460"/>
      <c r="AH65" s="377"/>
      <c r="AI65" s="378"/>
      <c r="AJ65" s="377"/>
      <c r="AK65" s="378"/>
      <c r="AL65" s="456"/>
      <c r="AM65" s="456"/>
      <c r="AN65" s="377"/>
      <c r="AO65" s="378"/>
      <c r="AP65" s="377"/>
      <c r="AQ65" s="378"/>
      <c r="AS65" s="379"/>
      <c r="AT65" s="382"/>
      <c r="AU65" s="379"/>
      <c r="AV65" s="380"/>
      <c r="AW65" s="87"/>
      <c r="AY65" s="379"/>
      <c r="AZ65" s="380"/>
      <c r="BA65" s="381"/>
      <c r="BB65" s="381"/>
      <c r="BC65" s="381"/>
      <c r="BD65" s="381"/>
      <c r="BE65" s="381"/>
      <c r="BF65" s="381"/>
      <c r="BG65" s="381"/>
      <c r="BH65" s="381"/>
      <c r="BI65" s="381"/>
      <c r="BJ65" s="381"/>
      <c r="BK65" s="381"/>
    </row>
    <row r="66" spans="1:63" s="128" customFormat="1" ht="15.75" customHeight="1">
      <c r="A66" s="73"/>
      <c r="B66" s="371" t="s">
        <v>88</v>
      </c>
      <c r="C66" s="418"/>
      <c r="D66" s="419"/>
      <c r="E66" s="456">
        <v>4.5</v>
      </c>
      <c r="F66" s="403" t="s">
        <v>0</v>
      </c>
      <c r="G66" s="420" t="s">
        <v>163</v>
      </c>
      <c r="H66" s="421">
        <f>IF($C$39=$B$149,ROUND(E66*1000/105,1),IF($C$39=$B$150,ROUND(E66*1000/210,1),IF($C$39=$B$151,ROUND(E66*1000/210,1),IF($C$39=$B$152,ROUND(E66*1000/SQRT(3)/210,1),0))))</f>
        <v>12.4</v>
      </c>
      <c r="I66" s="422" t="s">
        <v>102</v>
      </c>
      <c r="J66" s="428"/>
      <c r="K66" s="136"/>
      <c r="L66" s="142"/>
      <c r="M66" s="142"/>
      <c r="N66" s="142"/>
      <c r="O66" s="426"/>
      <c r="P66" s="84"/>
      <c r="Q66" s="73"/>
      <c r="R66" s="73"/>
      <c r="S66" s="442" t="s">
        <v>5</v>
      </c>
      <c r="T66" s="442"/>
      <c r="U66" s="434">
        <v>2.31</v>
      </c>
      <c r="V66" s="435"/>
      <c r="W66" s="73"/>
      <c r="X66" s="76"/>
      <c r="Y66" s="76"/>
      <c r="Z66" s="76"/>
      <c r="AA66" s="87"/>
      <c r="AC66" s="371" t="s">
        <v>246</v>
      </c>
      <c r="AD66" s="371"/>
      <c r="AE66" s="371"/>
      <c r="AF66" s="456"/>
      <c r="AG66" s="458"/>
      <c r="AH66" s="373">
        <f t="shared" ref="AH66" si="86">IF(AF66="",0,VLOOKUP(AF66,$S$62:$V$74,3,FALSE))</f>
        <v>0</v>
      </c>
      <c r="AI66" s="374"/>
      <c r="AJ66" s="373">
        <f t="shared" ref="AJ66" si="87">IF(AF66="",0,ROUND(AH66*(AG66/1000),3))</f>
        <v>0</v>
      </c>
      <c r="AK66" s="374"/>
      <c r="AL66" s="456"/>
      <c r="AM66" s="456"/>
      <c r="AN66" s="373">
        <f t="shared" ref="AN66" si="88">IF(AL66="",0,VLOOKUP(AL66,$S$62:$V$74,3,FALSE))</f>
        <v>0</v>
      </c>
      <c r="AO66" s="374"/>
      <c r="AP66" s="373">
        <f t="shared" ref="AP66" si="89">IF(AL66="",0,ROUND(AN66*(AM66/1000),3))</f>
        <v>0</v>
      </c>
      <c r="AQ66" s="374"/>
      <c r="AS66" s="379" t="s">
        <v>143</v>
      </c>
      <c r="AT66" s="382" t="str">
        <f t="shared" ref="AT66" si="90">IF(AF66="","",AJ66+AP66)</f>
        <v/>
      </c>
      <c r="AU66" s="379" t="s">
        <v>247</v>
      </c>
      <c r="AV66" s="380" t="str">
        <f>IF(AF66="","",$I$39*H82*AT66)</f>
        <v/>
      </c>
      <c r="AW66" s="83"/>
      <c r="AY66" s="379" t="s">
        <v>248</v>
      </c>
      <c r="AZ66" s="380" t="str">
        <f t="shared" ref="AZ66" si="91">IF(AF66="","",$W$32+AV66)</f>
        <v/>
      </c>
      <c r="BA66" s="381" t="str">
        <f>IF(AZ66="","",IF($C$39="単相2線式100V",IF(AZ66&gt;2,"簡易計算の結果、逆潮流による電圧上昇値が標準電圧の2％を超えています。","簡易計算の結果、逆潮流による電圧上昇値が標準電圧の2％以内となります。"),IF($C$39="単相3線式100/200V",IF(AZ66&gt;2,"簡易計算の結果、逆潮流による電圧上昇値が標準電圧の2％を超えています。","簡易計算の結果、逆潮流による電圧上昇値が標準電圧の2％以内となります。"),IF($C$39="単相2線式200V",IF(AZ66&gt;4,"簡易計算の結果、逆潮流による電圧上昇値が標準電圧の2％を超えています。","簡易計算の結果、逆潮流による電圧上昇値が標準電圧の2％以内となります。"),IF($C$39="三相3線式200V",IF(AZ66&gt;4,"簡易計算の結果、逆潮流による電圧上昇値が標準電圧の2％を超えています。","簡易計算の結果、逆潮流による電圧上昇値が標準電圧の2％以内となります。"))))))</f>
        <v/>
      </c>
      <c r="BB66" s="381"/>
      <c r="BC66" s="381"/>
      <c r="BD66" s="381"/>
      <c r="BE66" s="381"/>
      <c r="BF66" s="381"/>
      <c r="BG66" s="381"/>
      <c r="BH66" s="381"/>
      <c r="BI66" s="381"/>
      <c r="BJ66" s="381"/>
      <c r="BK66" s="381"/>
    </row>
    <row r="67" spans="1:63" s="128" customFormat="1" ht="15.75" customHeight="1">
      <c r="A67" s="73"/>
      <c r="B67" s="418"/>
      <c r="C67" s="418"/>
      <c r="D67" s="419"/>
      <c r="E67" s="456"/>
      <c r="F67" s="403"/>
      <c r="G67" s="420"/>
      <c r="H67" s="421"/>
      <c r="I67" s="422"/>
      <c r="J67" s="428"/>
      <c r="K67" s="136"/>
      <c r="L67" s="142"/>
      <c r="M67" s="142"/>
      <c r="N67" s="142"/>
      <c r="O67" s="426"/>
      <c r="P67" s="84"/>
      <c r="Q67" s="73"/>
      <c r="R67" s="73"/>
      <c r="S67" s="442" t="s">
        <v>6</v>
      </c>
      <c r="T67" s="442"/>
      <c r="U67" s="434">
        <v>1.3</v>
      </c>
      <c r="V67" s="435"/>
      <c r="W67" s="73"/>
      <c r="X67" s="76"/>
      <c r="Y67" s="76"/>
      <c r="Z67" s="76"/>
      <c r="AA67" s="87"/>
      <c r="AC67" s="371"/>
      <c r="AD67" s="371"/>
      <c r="AE67" s="371"/>
      <c r="AF67" s="456"/>
      <c r="AG67" s="459"/>
      <c r="AH67" s="375"/>
      <c r="AI67" s="376"/>
      <c r="AJ67" s="375"/>
      <c r="AK67" s="376"/>
      <c r="AL67" s="456"/>
      <c r="AM67" s="456"/>
      <c r="AN67" s="375"/>
      <c r="AO67" s="376"/>
      <c r="AP67" s="375"/>
      <c r="AQ67" s="376"/>
      <c r="AS67" s="379"/>
      <c r="AT67" s="382"/>
      <c r="AU67" s="379"/>
      <c r="AV67" s="380"/>
      <c r="AW67" s="83"/>
      <c r="AY67" s="379"/>
      <c r="AZ67" s="380"/>
      <c r="BA67" s="381"/>
      <c r="BB67" s="381"/>
      <c r="BC67" s="381"/>
      <c r="BD67" s="381"/>
      <c r="BE67" s="381"/>
      <c r="BF67" s="381"/>
      <c r="BG67" s="381"/>
      <c r="BH67" s="381"/>
      <c r="BI67" s="381"/>
      <c r="BJ67" s="381"/>
      <c r="BK67" s="381"/>
    </row>
    <row r="68" spans="1:63" s="128" customFormat="1" ht="15.75" customHeight="1">
      <c r="A68" s="73"/>
      <c r="B68" s="371" t="s">
        <v>90</v>
      </c>
      <c r="C68" s="418"/>
      <c r="D68" s="419"/>
      <c r="E68" s="456">
        <v>4.5</v>
      </c>
      <c r="F68" s="403" t="s">
        <v>0</v>
      </c>
      <c r="G68" s="420" t="s">
        <v>163</v>
      </c>
      <c r="H68" s="421">
        <f>IF($C$39=$B$149,ROUND(E68*1000/105,1),IF($C$39=$B$150,ROUND(E68*1000/210,1),IF($C$39=$B$151,ROUND(E68*1000/210,1),IF($C$39=$B$152,ROUND(E68*1000/SQRT(3)/210,1),0))))</f>
        <v>12.4</v>
      </c>
      <c r="I68" s="422" t="s">
        <v>103</v>
      </c>
      <c r="J68" s="428"/>
      <c r="K68" s="136"/>
      <c r="L68" s="142"/>
      <c r="M68" s="142"/>
      <c r="N68" s="142"/>
      <c r="O68" s="426"/>
      <c r="P68" s="84"/>
      <c r="Q68" s="73"/>
      <c r="R68" s="73"/>
      <c r="S68" s="442" t="s">
        <v>7</v>
      </c>
      <c r="T68" s="442"/>
      <c r="U68" s="434">
        <v>0.82399999999999995</v>
      </c>
      <c r="V68" s="435"/>
      <c r="W68" s="73"/>
      <c r="X68" s="76"/>
      <c r="Y68" s="76"/>
      <c r="Z68" s="76"/>
      <c r="AA68" s="87"/>
      <c r="AC68" s="371"/>
      <c r="AD68" s="371"/>
      <c r="AE68" s="371"/>
      <c r="AF68" s="456"/>
      <c r="AG68" s="460"/>
      <c r="AH68" s="377"/>
      <c r="AI68" s="378"/>
      <c r="AJ68" s="377"/>
      <c r="AK68" s="378"/>
      <c r="AL68" s="456"/>
      <c r="AM68" s="456"/>
      <c r="AN68" s="377"/>
      <c r="AO68" s="378"/>
      <c r="AP68" s="377"/>
      <c r="AQ68" s="378"/>
      <c r="AS68" s="379"/>
      <c r="AT68" s="382"/>
      <c r="AU68" s="379"/>
      <c r="AV68" s="380"/>
      <c r="AW68" s="87"/>
      <c r="AY68" s="379"/>
      <c r="AZ68" s="380"/>
      <c r="BA68" s="381"/>
      <c r="BB68" s="381"/>
      <c r="BC68" s="381"/>
      <c r="BD68" s="381"/>
      <c r="BE68" s="381"/>
      <c r="BF68" s="381"/>
      <c r="BG68" s="381"/>
      <c r="BH68" s="381"/>
      <c r="BI68" s="381"/>
      <c r="BJ68" s="381"/>
      <c r="BK68" s="381"/>
    </row>
    <row r="69" spans="1:63" s="128" customFormat="1" ht="15.75" customHeight="1">
      <c r="A69" s="73"/>
      <c r="B69" s="418"/>
      <c r="C69" s="418"/>
      <c r="D69" s="419"/>
      <c r="E69" s="456"/>
      <c r="F69" s="403"/>
      <c r="G69" s="420"/>
      <c r="H69" s="421"/>
      <c r="I69" s="422"/>
      <c r="J69" s="428"/>
      <c r="K69" s="136"/>
      <c r="L69" s="74"/>
      <c r="M69" s="74"/>
      <c r="N69" s="74"/>
      <c r="O69" s="426"/>
      <c r="P69" s="84"/>
      <c r="Q69" s="73"/>
      <c r="R69" s="73"/>
      <c r="S69" s="442" t="s">
        <v>8</v>
      </c>
      <c r="T69" s="442"/>
      <c r="U69" s="434">
        <v>0.48699999999999999</v>
      </c>
      <c r="V69" s="435"/>
      <c r="W69" s="73"/>
      <c r="X69" s="76"/>
      <c r="Y69" s="76"/>
      <c r="Z69" s="76"/>
      <c r="AA69" s="87"/>
      <c r="AC69" s="371" t="s">
        <v>249</v>
      </c>
      <c r="AD69" s="371"/>
      <c r="AE69" s="371"/>
      <c r="AF69" s="456"/>
      <c r="AG69" s="458"/>
      <c r="AH69" s="373">
        <f t="shared" ref="AH69" si="92">IF(AF69="",0,VLOOKUP(AF69,$S$62:$V$74,3,FALSE))</f>
        <v>0</v>
      </c>
      <c r="AI69" s="374"/>
      <c r="AJ69" s="373">
        <f t="shared" ref="AJ69" si="93">IF(AF69="",0,ROUND(AH69*(AG69/1000),3))</f>
        <v>0</v>
      </c>
      <c r="AK69" s="374"/>
      <c r="AL69" s="456"/>
      <c r="AM69" s="456"/>
      <c r="AN69" s="373">
        <f t="shared" ref="AN69" si="94">IF(AL69="",0,VLOOKUP(AL69,$S$62:$V$74,3,FALSE))</f>
        <v>0</v>
      </c>
      <c r="AO69" s="374"/>
      <c r="AP69" s="373">
        <f t="shared" ref="AP69" si="95">IF(AL69="",0,ROUND(AN69*(AM69/1000),3))</f>
        <v>0</v>
      </c>
      <c r="AQ69" s="374"/>
      <c r="AS69" s="379" t="s">
        <v>144</v>
      </c>
      <c r="AT69" s="382" t="str">
        <f t="shared" si="50"/>
        <v/>
      </c>
      <c r="AU69" s="379" t="s">
        <v>250</v>
      </c>
      <c r="AV69" s="380" t="str">
        <f>IF(AF69="","",$I$39*H84*AT69)</f>
        <v/>
      </c>
      <c r="AW69" s="87"/>
      <c r="AY69" s="379" t="s">
        <v>251</v>
      </c>
      <c r="AZ69" s="380" t="str">
        <f t="shared" ref="AZ69" si="96">IF(AF69="","",$W$32+AV69)</f>
        <v/>
      </c>
      <c r="BA69" s="381" t="str">
        <f>IF(AZ69="","",IF($C$39="単相2線式100V",IF(AZ69&gt;2,"簡易計算の結果、逆潮流による電圧上昇値が標準電圧の2％を超えています。","簡易計算の結果、逆潮流による電圧上昇値が標準電圧の2％以内となります。"),IF($C$39="単相3線式100/200V",IF(AZ69&gt;2,"簡易計算の結果、逆潮流による電圧上昇値が標準電圧の2％を超えています。","簡易計算の結果、逆潮流による電圧上昇値が標準電圧の2％以内となります。"),IF($C$39="単相2線式200V",IF(AZ69&gt;4,"簡易計算の結果、逆潮流による電圧上昇値が標準電圧の2％を超えています。","簡易計算の結果、逆潮流による電圧上昇値が標準電圧の2％以内となります。"),IF($C$39="三相3線式200V",IF(AZ69&gt;4,"簡易計算の結果、逆潮流による電圧上昇値が標準電圧の2％を超えています。","簡易計算の結果、逆潮流による電圧上昇値が標準電圧の2％以内となります。"))))))</f>
        <v/>
      </c>
      <c r="BB69" s="381"/>
      <c r="BC69" s="381"/>
      <c r="BD69" s="381"/>
      <c r="BE69" s="381"/>
      <c r="BF69" s="381"/>
      <c r="BG69" s="381"/>
      <c r="BH69" s="381"/>
      <c r="BI69" s="381"/>
      <c r="BJ69" s="381"/>
      <c r="BK69" s="381"/>
    </row>
    <row r="70" spans="1:63" s="128" customFormat="1" ht="15.75" customHeight="1">
      <c r="A70" s="73"/>
      <c r="B70" s="430" t="s">
        <v>115</v>
      </c>
      <c r="C70" s="431"/>
      <c r="D70" s="431"/>
      <c r="E70" s="456">
        <v>4.5</v>
      </c>
      <c r="F70" s="403" t="s">
        <v>0</v>
      </c>
      <c r="G70" s="420" t="s">
        <v>163</v>
      </c>
      <c r="H70" s="421">
        <f>IF($C$39=$B$149,ROUND(E70*1000/105,1),IF($C$39=$B$150,ROUND(E70*1000/210,1),IF($C$39=$B$151,ROUND(E70*1000/210,1),IF($C$39=$B$152,ROUND(E70*1000/SQRT(3)/210,1),0))))</f>
        <v>12.4</v>
      </c>
      <c r="I70" s="422" t="s">
        <v>104</v>
      </c>
      <c r="J70" s="428"/>
      <c r="K70" s="73"/>
      <c r="L70" s="142"/>
      <c r="M70" s="142"/>
      <c r="N70" s="142"/>
      <c r="O70" s="73"/>
      <c r="P70" s="84"/>
      <c r="Q70" s="73"/>
      <c r="R70" s="73"/>
      <c r="S70" s="421" t="s">
        <v>9</v>
      </c>
      <c r="T70" s="421"/>
      <c r="U70" s="434">
        <v>0.30299999999999999</v>
      </c>
      <c r="V70" s="435"/>
      <c r="W70" s="73"/>
      <c r="X70" s="76"/>
      <c r="Y70" s="76"/>
      <c r="Z70" s="76"/>
      <c r="AA70" s="87"/>
      <c r="AC70" s="371"/>
      <c r="AD70" s="371"/>
      <c r="AE70" s="371"/>
      <c r="AF70" s="456"/>
      <c r="AG70" s="459"/>
      <c r="AH70" s="375"/>
      <c r="AI70" s="376"/>
      <c r="AJ70" s="375"/>
      <c r="AK70" s="376"/>
      <c r="AL70" s="456"/>
      <c r="AM70" s="456"/>
      <c r="AN70" s="375"/>
      <c r="AO70" s="376"/>
      <c r="AP70" s="375"/>
      <c r="AQ70" s="376"/>
      <c r="AS70" s="379"/>
      <c r="AT70" s="382"/>
      <c r="AU70" s="379"/>
      <c r="AV70" s="380"/>
      <c r="AW70" s="87"/>
      <c r="AY70" s="379"/>
      <c r="AZ70" s="380"/>
      <c r="BA70" s="381"/>
      <c r="BB70" s="381"/>
      <c r="BC70" s="381"/>
      <c r="BD70" s="381"/>
      <c r="BE70" s="381"/>
      <c r="BF70" s="381"/>
      <c r="BG70" s="381"/>
      <c r="BH70" s="381"/>
      <c r="BI70" s="381"/>
      <c r="BJ70" s="381"/>
      <c r="BK70" s="381"/>
    </row>
    <row r="71" spans="1:63" s="128" customFormat="1" ht="15.75" customHeight="1">
      <c r="A71" s="73"/>
      <c r="B71" s="432"/>
      <c r="C71" s="433"/>
      <c r="D71" s="433"/>
      <c r="E71" s="456"/>
      <c r="F71" s="403"/>
      <c r="G71" s="420"/>
      <c r="H71" s="421"/>
      <c r="I71" s="422"/>
      <c r="J71" s="428"/>
      <c r="K71" s="136"/>
      <c r="L71" s="142"/>
      <c r="M71" s="142"/>
      <c r="N71" s="142"/>
      <c r="O71" s="426"/>
      <c r="P71" s="84"/>
      <c r="Q71" s="73"/>
      <c r="R71" s="73"/>
      <c r="S71" s="442" t="s">
        <v>10</v>
      </c>
      <c r="T71" s="442"/>
      <c r="U71" s="434">
        <v>0.18</v>
      </c>
      <c r="V71" s="435"/>
      <c r="W71" s="73"/>
      <c r="X71" s="76"/>
      <c r="Y71" s="76"/>
      <c r="Z71" s="76"/>
      <c r="AA71" s="87"/>
      <c r="AC71" s="371"/>
      <c r="AD71" s="371"/>
      <c r="AE71" s="371"/>
      <c r="AF71" s="456"/>
      <c r="AG71" s="460"/>
      <c r="AH71" s="377"/>
      <c r="AI71" s="378"/>
      <c r="AJ71" s="377"/>
      <c r="AK71" s="378"/>
      <c r="AL71" s="456"/>
      <c r="AM71" s="456"/>
      <c r="AN71" s="377"/>
      <c r="AO71" s="378"/>
      <c r="AP71" s="377"/>
      <c r="AQ71" s="378"/>
      <c r="AS71" s="379"/>
      <c r="AT71" s="382"/>
      <c r="AU71" s="379"/>
      <c r="AV71" s="380"/>
      <c r="AW71" s="87"/>
      <c r="AY71" s="379"/>
      <c r="AZ71" s="380"/>
      <c r="BA71" s="381"/>
      <c r="BB71" s="381"/>
      <c r="BC71" s="381"/>
      <c r="BD71" s="381"/>
      <c r="BE71" s="381"/>
      <c r="BF71" s="381"/>
      <c r="BG71" s="381"/>
      <c r="BH71" s="381"/>
      <c r="BI71" s="381"/>
      <c r="BJ71" s="381"/>
      <c r="BK71" s="381"/>
    </row>
    <row r="72" spans="1:63" s="128" customFormat="1" ht="15.75" customHeight="1">
      <c r="A72" s="73"/>
      <c r="B72" s="430" t="s">
        <v>116</v>
      </c>
      <c r="C72" s="431"/>
      <c r="D72" s="431"/>
      <c r="E72" s="456"/>
      <c r="F72" s="403" t="s">
        <v>0</v>
      </c>
      <c r="G72" s="420" t="s">
        <v>163</v>
      </c>
      <c r="H72" s="421">
        <f>IF($C$39=$B$149,ROUND(E72*1000/105,1),IF($C$39=$B$150,ROUND(E72*1000/210,1),IF($C$39=$B$151,ROUND(E72*1000/210,1),IF($C$39=$B$152,ROUND(E72*1000/SQRT(3)/210,1),0))))</f>
        <v>0</v>
      </c>
      <c r="I72" s="422" t="s">
        <v>105</v>
      </c>
      <c r="J72" s="428"/>
      <c r="K72" s="136"/>
      <c r="L72" s="142"/>
      <c r="M72" s="142"/>
      <c r="N72" s="142"/>
      <c r="O72" s="426"/>
      <c r="P72" s="84"/>
      <c r="Q72" s="73"/>
      <c r="R72" s="73"/>
      <c r="S72" s="442" t="s">
        <v>11</v>
      </c>
      <c r="T72" s="442"/>
      <c r="U72" s="434">
        <v>0.11799999999999999</v>
      </c>
      <c r="V72" s="435"/>
      <c r="W72" s="73"/>
      <c r="X72" s="76"/>
      <c r="Y72" s="76"/>
      <c r="Z72" s="76"/>
      <c r="AA72" s="87"/>
      <c r="AC72" s="371" t="s">
        <v>252</v>
      </c>
      <c r="AD72" s="371"/>
      <c r="AE72" s="371"/>
      <c r="AF72" s="456"/>
      <c r="AG72" s="458"/>
      <c r="AH72" s="373">
        <f t="shared" ref="AH72" si="97">IF(AF72="",0,VLOOKUP(AF72,$S$62:$V$74,3,FALSE))</f>
        <v>0</v>
      </c>
      <c r="AI72" s="374"/>
      <c r="AJ72" s="373">
        <f t="shared" ref="AJ72" si="98">IF(AF72="",0,ROUND(AH72*(AG72/1000),3))</f>
        <v>0</v>
      </c>
      <c r="AK72" s="374"/>
      <c r="AL72" s="456"/>
      <c r="AM72" s="456"/>
      <c r="AN72" s="373">
        <f t="shared" ref="AN72" si="99">IF(AL72="",0,VLOOKUP(AL72,$S$62:$V$74,3,FALSE))</f>
        <v>0</v>
      </c>
      <c r="AO72" s="374"/>
      <c r="AP72" s="373">
        <f t="shared" ref="AP72" si="100">IF(AL72="",0,ROUND(AN72*(AM72/1000),3))</f>
        <v>0</v>
      </c>
      <c r="AQ72" s="374"/>
      <c r="AS72" s="379" t="s">
        <v>145</v>
      </c>
      <c r="AT72" s="382" t="str">
        <f t="shared" si="56"/>
        <v/>
      </c>
      <c r="AU72" s="379" t="s">
        <v>253</v>
      </c>
      <c r="AV72" s="380" t="str">
        <f>IF(AF72="","",$I$39*H86*AT72)</f>
        <v/>
      </c>
      <c r="AW72" s="87"/>
      <c r="AY72" s="379" t="s">
        <v>254</v>
      </c>
      <c r="AZ72" s="380" t="str">
        <f t="shared" ref="AZ72" si="101">IF(AF72="","",$W$32+AV72)</f>
        <v/>
      </c>
      <c r="BA72" s="381" t="str">
        <f>IF(AZ72="","",IF($C$39="単相2線式100V",IF(AZ72&gt;2,"簡易計算の結果、逆潮流による電圧上昇値が標準電圧の2％を超えています。","簡易計算の結果、逆潮流による電圧上昇値が標準電圧の2％以内となります。"),IF($C$39="単相3線式100/200V",IF(AZ72&gt;2,"簡易計算の結果、逆潮流による電圧上昇値が標準電圧の2％を超えています。","簡易計算の結果、逆潮流による電圧上昇値が標準電圧の2％以内となります。"),IF($C$39="単相2線式200V",IF(AZ72&gt;4,"簡易計算の結果、逆潮流による電圧上昇値が標準電圧の2％を超えています。","簡易計算の結果、逆潮流による電圧上昇値が標準電圧の2％以内となります。"),IF($C$39="三相3線式200V",IF(AZ72&gt;4,"簡易計算の結果、逆潮流による電圧上昇値が標準電圧の2％を超えています。","簡易計算の結果、逆潮流による電圧上昇値が標準電圧の2％以内となります。"))))))</f>
        <v/>
      </c>
      <c r="BB72" s="381"/>
      <c r="BC72" s="381"/>
      <c r="BD72" s="381"/>
      <c r="BE72" s="381"/>
      <c r="BF72" s="381"/>
      <c r="BG72" s="381"/>
      <c r="BH72" s="381"/>
      <c r="BI72" s="381"/>
      <c r="BJ72" s="381"/>
      <c r="BK72" s="381"/>
    </row>
    <row r="73" spans="1:63" s="128" customFormat="1" ht="15.75" customHeight="1">
      <c r="A73" s="73"/>
      <c r="B73" s="432"/>
      <c r="C73" s="433"/>
      <c r="D73" s="433"/>
      <c r="E73" s="456"/>
      <c r="F73" s="403"/>
      <c r="G73" s="420"/>
      <c r="H73" s="421"/>
      <c r="I73" s="422"/>
      <c r="J73" s="428"/>
      <c r="K73" s="73"/>
      <c r="L73" s="77"/>
      <c r="M73" s="77"/>
      <c r="N73" s="77"/>
      <c r="O73" s="73"/>
      <c r="P73" s="84"/>
      <c r="Q73" s="73"/>
      <c r="R73" s="73"/>
      <c r="S73" s="442" t="s">
        <v>25</v>
      </c>
      <c r="T73" s="442"/>
      <c r="U73" s="434">
        <v>9.2200000000000004E-2</v>
      </c>
      <c r="V73" s="435"/>
      <c r="W73" s="73"/>
      <c r="X73" s="76"/>
      <c r="Y73" s="76"/>
      <c r="Z73" s="76"/>
      <c r="AA73" s="87"/>
      <c r="AC73" s="371"/>
      <c r="AD73" s="371"/>
      <c r="AE73" s="371"/>
      <c r="AF73" s="456"/>
      <c r="AG73" s="459"/>
      <c r="AH73" s="375"/>
      <c r="AI73" s="376"/>
      <c r="AJ73" s="375"/>
      <c r="AK73" s="376"/>
      <c r="AL73" s="456"/>
      <c r="AM73" s="456"/>
      <c r="AN73" s="375"/>
      <c r="AO73" s="376"/>
      <c r="AP73" s="375"/>
      <c r="AQ73" s="376"/>
      <c r="AS73" s="379"/>
      <c r="AT73" s="382"/>
      <c r="AU73" s="379"/>
      <c r="AV73" s="380"/>
      <c r="AW73" s="87"/>
      <c r="AY73" s="379"/>
      <c r="AZ73" s="380"/>
      <c r="BA73" s="381"/>
      <c r="BB73" s="381"/>
      <c r="BC73" s="381"/>
      <c r="BD73" s="381"/>
      <c r="BE73" s="381"/>
      <c r="BF73" s="381"/>
      <c r="BG73" s="381"/>
      <c r="BH73" s="381"/>
      <c r="BI73" s="381"/>
      <c r="BJ73" s="381"/>
      <c r="BK73" s="381"/>
    </row>
    <row r="74" spans="1:63" s="128" customFormat="1" ht="15.75" customHeight="1">
      <c r="A74" s="73"/>
      <c r="B74" s="430" t="s">
        <v>117</v>
      </c>
      <c r="C74" s="431"/>
      <c r="D74" s="431"/>
      <c r="E74" s="456"/>
      <c r="F74" s="403" t="s">
        <v>0</v>
      </c>
      <c r="G74" s="420" t="s">
        <v>163</v>
      </c>
      <c r="H74" s="421">
        <f>IF($C$39=$B$149,ROUND(E74*1000/105,1),IF($C$39=$B$150,ROUND(E74*1000/210,1),IF($C$39=$B$151,ROUND(E74*1000/210,1),IF($C$39=$B$152,ROUND(E74*1000/SQRT(3)/210,1),0))))</f>
        <v>0</v>
      </c>
      <c r="I74" s="422" t="s">
        <v>106</v>
      </c>
      <c r="J74" s="428"/>
      <c r="K74" s="73"/>
      <c r="L74" s="77"/>
      <c r="M74" s="77"/>
      <c r="N74" s="77"/>
      <c r="O74" s="73"/>
      <c r="P74" s="84"/>
      <c r="Q74" s="73"/>
      <c r="R74" s="73"/>
      <c r="S74" s="442" t="s">
        <v>171</v>
      </c>
      <c r="T74" s="442"/>
      <c r="U74" s="434">
        <v>7.22E-2</v>
      </c>
      <c r="V74" s="435"/>
      <c r="W74" s="73"/>
      <c r="X74" s="76"/>
      <c r="Y74" s="76"/>
      <c r="Z74" s="76"/>
      <c r="AA74" s="87"/>
      <c r="AC74" s="371"/>
      <c r="AD74" s="371"/>
      <c r="AE74" s="371"/>
      <c r="AF74" s="456"/>
      <c r="AG74" s="460"/>
      <c r="AH74" s="377"/>
      <c r="AI74" s="378"/>
      <c r="AJ74" s="377"/>
      <c r="AK74" s="378"/>
      <c r="AL74" s="456"/>
      <c r="AM74" s="456"/>
      <c r="AN74" s="377"/>
      <c r="AO74" s="378"/>
      <c r="AP74" s="377"/>
      <c r="AQ74" s="378"/>
      <c r="AS74" s="379"/>
      <c r="AT74" s="382"/>
      <c r="AU74" s="379"/>
      <c r="AV74" s="380"/>
      <c r="AW74" s="87"/>
      <c r="AY74" s="379"/>
      <c r="AZ74" s="380"/>
      <c r="BA74" s="381"/>
      <c r="BB74" s="381"/>
      <c r="BC74" s="381"/>
      <c r="BD74" s="381"/>
      <c r="BE74" s="381"/>
      <c r="BF74" s="381"/>
      <c r="BG74" s="381"/>
      <c r="BH74" s="381"/>
      <c r="BI74" s="381"/>
      <c r="BJ74" s="381"/>
      <c r="BK74" s="381"/>
    </row>
    <row r="75" spans="1:63" s="128" customFormat="1" ht="15.75" customHeight="1">
      <c r="A75" s="73"/>
      <c r="B75" s="432"/>
      <c r="C75" s="433"/>
      <c r="D75" s="433"/>
      <c r="E75" s="456"/>
      <c r="F75" s="403"/>
      <c r="G75" s="420"/>
      <c r="H75" s="421"/>
      <c r="I75" s="422"/>
      <c r="J75" s="428"/>
      <c r="K75" s="73"/>
      <c r="L75" s="77"/>
      <c r="M75" s="77"/>
      <c r="N75" s="77"/>
      <c r="O75" s="73"/>
      <c r="P75" s="84"/>
      <c r="Q75" s="73"/>
      <c r="R75" s="73"/>
      <c r="S75" s="143" t="s">
        <v>91</v>
      </c>
      <c r="T75" s="76"/>
      <c r="U75" s="73"/>
      <c r="V75" s="73"/>
      <c r="W75" s="73"/>
      <c r="X75" s="76"/>
      <c r="Y75" s="76"/>
      <c r="Z75" s="76"/>
      <c r="AA75" s="87"/>
      <c r="AC75" s="371" t="s">
        <v>255</v>
      </c>
      <c r="AD75" s="371"/>
      <c r="AE75" s="371"/>
      <c r="AF75" s="456"/>
      <c r="AG75" s="458"/>
      <c r="AH75" s="373">
        <f>IF(AF75="",0,VLOOKUP(AF75,$S$62:$V$74,3,FALSE))</f>
        <v>0</v>
      </c>
      <c r="AI75" s="374"/>
      <c r="AJ75" s="373">
        <f t="shared" ref="AJ75" si="102">IF(AF75="",0,ROUND(AH75*(AG75/1000),3))</f>
        <v>0</v>
      </c>
      <c r="AK75" s="374"/>
      <c r="AL75" s="456"/>
      <c r="AM75" s="456"/>
      <c r="AN75" s="373">
        <f>IF(AL75="",0,VLOOKUP(AL75,$S$62:$V$74,3,FALSE))</f>
        <v>0</v>
      </c>
      <c r="AO75" s="374"/>
      <c r="AP75" s="373">
        <f t="shared" ref="AP75" si="103">IF(AL75="",0,ROUND(AN75*(AM75/1000),3))</f>
        <v>0</v>
      </c>
      <c r="AQ75" s="374"/>
      <c r="AS75" s="379" t="s">
        <v>146</v>
      </c>
      <c r="AT75" s="382" t="str">
        <f t="shared" si="62"/>
        <v/>
      </c>
      <c r="AU75" s="379" t="s">
        <v>256</v>
      </c>
      <c r="AV75" s="380" t="str">
        <f>IF(AF75="","",$I$39*H88*AT75)</f>
        <v/>
      </c>
      <c r="AW75" s="87"/>
      <c r="AY75" s="379" t="s">
        <v>257</v>
      </c>
      <c r="AZ75" s="380" t="str">
        <f>IF(AF75="","",$W$32+AV75)</f>
        <v/>
      </c>
      <c r="BA75" s="381" t="str">
        <f>IF(AZ75="","",IF($C$39="単相2線式100V",IF(AZ75&gt;2,"簡易計算の結果、逆潮流による電圧上昇値が標準電圧の2％を超えています。","簡易計算の結果、逆潮流による電圧上昇値が標準電圧の2％以内となります。"),IF($C$39="単相3線式100/200V",IF(AZ75&gt;2,"簡易計算の結果、逆潮流による電圧上昇値が標準電圧の2％を超えています。","簡易計算の結果、逆潮流による電圧上昇値が標準電圧の2％以内となります。"),IF($C$39="単相2線式200V",IF(AZ75&gt;4,"簡易計算の結果、逆潮流による電圧上昇値が標準電圧の2％を超えています。","簡易計算の結果、逆潮流による電圧上昇値が標準電圧の2％以内となります。"),IF($C$39="三相3線式200V",IF(AZ75&gt;4,"簡易計算の結果、逆潮流による電圧上昇値が標準電圧の2％を超えています。","簡易計算の結果、逆潮流による電圧上昇値が標準電圧の2％以内となります。"))))))</f>
        <v/>
      </c>
      <c r="BB75" s="381"/>
      <c r="BC75" s="381"/>
      <c r="BD75" s="381"/>
      <c r="BE75" s="381"/>
      <c r="BF75" s="381"/>
      <c r="BG75" s="381"/>
      <c r="BH75" s="381"/>
      <c r="BI75" s="381"/>
      <c r="BJ75" s="381"/>
      <c r="BK75" s="381"/>
    </row>
    <row r="76" spans="1:63" ht="15.75" customHeight="1">
      <c r="A76" s="73"/>
      <c r="B76" s="430" t="s">
        <v>118</v>
      </c>
      <c r="C76" s="431"/>
      <c r="D76" s="431"/>
      <c r="E76" s="456"/>
      <c r="F76" s="403" t="s">
        <v>0</v>
      </c>
      <c r="G76" s="420" t="s">
        <v>163</v>
      </c>
      <c r="H76" s="421">
        <f>IF($C$39=$B$149,ROUND(E76*1000/105,1),IF($C$39=$B$150,ROUND(E76*1000/210,1),IF($C$39=$B$151,ROUND(E76*1000/210,1),IF($C$39=$B$152,ROUND(E76*1000/SQRT(3)/210,1),0))))</f>
        <v>0</v>
      </c>
      <c r="I76" s="422" t="s">
        <v>107</v>
      </c>
      <c r="J76" s="428"/>
      <c r="K76" s="73"/>
      <c r="L76" s="77"/>
      <c r="M76" s="77"/>
      <c r="N76" s="77"/>
      <c r="O76" s="73"/>
      <c r="P76" s="84"/>
      <c r="Q76" s="73"/>
      <c r="R76" s="73"/>
      <c r="S76" s="73"/>
      <c r="T76" s="73"/>
      <c r="U76" s="73"/>
      <c r="V76" s="73"/>
      <c r="W76" s="73"/>
      <c r="X76" s="73"/>
      <c r="Y76" s="76"/>
      <c r="Z76" s="76"/>
      <c r="AA76" s="87"/>
      <c r="AB76" s="128"/>
      <c r="AC76" s="371"/>
      <c r="AD76" s="371"/>
      <c r="AE76" s="371"/>
      <c r="AF76" s="456"/>
      <c r="AG76" s="459"/>
      <c r="AH76" s="375"/>
      <c r="AI76" s="376"/>
      <c r="AJ76" s="375"/>
      <c r="AK76" s="376"/>
      <c r="AL76" s="456"/>
      <c r="AM76" s="456"/>
      <c r="AN76" s="375"/>
      <c r="AO76" s="376"/>
      <c r="AP76" s="375"/>
      <c r="AQ76" s="376"/>
      <c r="AR76" s="128"/>
      <c r="AS76" s="379"/>
      <c r="AT76" s="382"/>
      <c r="AU76" s="379"/>
      <c r="AV76" s="380"/>
      <c r="AW76" s="87"/>
      <c r="AX76" s="128"/>
      <c r="AY76" s="379"/>
      <c r="AZ76" s="380"/>
      <c r="BA76" s="381"/>
      <c r="BB76" s="381"/>
      <c r="BC76" s="381"/>
      <c r="BD76" s="381"/>
      <c r="BE76" s="381"/>
      <c r="BF76" s="381"/>
      <c r="BG76" s="381"/>
      <c r="BH76" s="381"/>
      <c r="BI76" s="381"/>
      <c r="BJ76" s="381"/>
      <c r="BK76" s="381"/>
    </row>
    <row r="77" spans="1:63" ht="15.75" customHeight="1">
      <c r="A77" s="73"/>
      <c r="B77" s="432"/>
      <c r="C77" s="433"/>
      <c r="D77" s="433"/>
      <c r="E77" s="456"/>
      <c r="F77" s="403"/>
      <c r="G77" s="420"/>
      <c r="H77" s="421"/>
      <c r="I77" s="422"/>
      <c r="J77" s="428"/>
      <c r="K77" s="73"/>
      <c r="L77" s="77"/>
      <c r="M77" s="77"/>
      <c r="N77" s="77"/>
      <c r="O77" s="73"/>
      <c r="P77" s="84"/>
      <c r="Q77" s="73"/>
      <c r="R77" s="73"/>
      <c r="S77" s="73"/>
      <c r="T77" s="73"/>
      <c r="U77" s="73"/>
      <c r="V77" s="73"/>
      <c r="W77" s="73"/>
      <c r="X77" s="73"/>
      <c r="Y77" s="76"/>
      <c r="Z77" s="76"/>
      <c r="AA77" s="87"/>
      <c r="AC77" s="371"/>
      <c r="AD77" s="371"/>
      <c r="AE77" s="371"/>
      <c r="AF77" s="456"/>
      <c r="AG77" s="460"/>
      <c r="AH77" s="377"/>
      <c r="AI77" s="378"/>
      <c r="AJ77" s="377"/>
      <c r="AK77" s="378"/>
      <c r="AL77" s="456"/>
      <c r="AM77" s="456"/>
      <c r="AN77" s="377"/>
      <c r="AO77" s="378"/>
      <c r="AP77" s="377"/>
      <c r="AQ77" s="378"/>
      <c r="AR77" s="128"/>
      <c r="AS77" s="379"/>
      <c r="AT77" s="382"/>
      <c r="AU77" s="379"/>
      <c r="AV77" s="380"/>
      <c r="AW77" s="87"/>
      <c r="AX77" s="128"/>
      <c r="AY77" s="379"/>
      <c r="AZ77" s="380"/>
      <c r="BA77" s="381"/>
      <c r="BB77" s="381"/>
      <c r="BC77" s="381"/>
      <c r="BD77" s="381"/>
      <c r="BE77" s="381"/>
      <c r="BF77" s="381"/>
      <c r="BG77" s="381"/>
      <c r="BH77" s="381"/>
      <c r="BI77" s="381"/>
      <c r="BJ77" s="381"/>
      <c r="BK77" s="381"/>
    </row>
    <row r="78" spans="1:63" ht="15.75" customHeight="1">
      <c r="A78" s="73"/>
      <c r="B78" s="430" t="s">
        <v>119</v>
      </c>
      <c r="C78" s="431"/>
      <c r="D78" s="431"/>
      <c r="E78" s="456"/>
      <c r="F78" s="403" t="s">
        <v>0</v>
      </c>
      <c r="G78" s="420" t="s">
        <v>163</v>
      </c>
      <c r="H78" s="421">
        <f>IF($C$39=$B$149,ROUND(E78*1000/105,1),IF($C$39=$B$150,ROUND(E78*1000/210,1),IF($C$39=$B$151,ROUND(E78*1000/210,1),IF($C$39=$B$152,ROUND(E78*1000/SQRT(3)/210,1),0))))</f>
        <v>0</v>
      </c>
      <c r="I78" s="422" t="s">
        <v>108</v>
      </c>
      <c r="J78" s="428"/>
      <c r="K78" s="73"/>
      <c r="L78" s="77"/>
      <c r="M78" s="77"/>
      <c r="N78" s="77"/>
      <c r="O78" s="73"/>
      <c r="P78" s="84"/>
      <c r="Q78" s="73"/>
      <c r="R78" s="76"/>
      <c r="S78" s="76"/>
      <c r="T78" s="73"/>
      <c r="U78" s="73"/>
      <c r="V78" s="73"/>
      <c r="W78" s="73"/>
      <c r="X78" s="73"/>
      <c r="Y78" s="76"/>
      <c r="Z78" s="76"/>
      <c r="AA78" s="87"/>
      <c r="AC78" s="444"/>
      <c r="AD78" s="444"/>
      <c r="AE78" s="444"/>
      <c r="AF78" s="445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87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</row>
    <row r="79" spans="1:63" ht="15.75" customHeight="1">
      <c r="A79" s="73"/>
      <c r="B79" s="432"/>
      <c r="C79" s="433"/>
      <c r="D79" s="433"/>
      <c r="E79" s="456"/>
      <c r="F79" s="403"/>
      <c r="G79" s="420"/>
      <c r="H79" s="421"/>
      <c r="I79" s="422"/>
      <c r="J79" s="428"/>
      <c r="K79" s="73"/>
      <c r="L79" s="77"/>
      <c r="M79" s="77"/>
      <c r="N79" s="77"/>
      <c r="O79" s="73"/>
      <c r="P79" s="84"/>
      <c r="Q79" s="73"/>
      <c r="R79" s="76"/>
      <c r="S79" s="76"/>
      <c r="T79" s="73"/>
      <c r="U79" s="73"/>
      <c r="V79" s="73"/>
      <c r="W79" s="73"/>
      <c r="X79" s="73"/>
      <c r="Y79" s="76"/>
      <c r="Z79" s="76"/>
      <c r="AA79" s="87"/>
      <c r="AC79" s="444"/>
      <c r="AD79" s="444"/>
      <c r="AE79" s="444"/>
      <c r="AF79" s="445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87"/>
      <c r="AX79" s="128"/>
      <c r="AY79" s="128"/>
      <c r="AZ79" s="128"/>
      <c r="BA79" s="443" t="s">
        <v>258</v>
      </c>
      <c r="BB79" s="443"/>
      <c r="BC79" s="443"/>
      <c r="BD79" s="443"/>
      <c r="BE79" s="443"/>
      <c r="BF79" s="443"/>
      <c r="BG79" s="443"/>
      <c r="BH79" s="443"/>
      <c r="BI79" s="443"/>
      <c r="BJ79" s="443"/>
      <c r="BK79" s="443"/>
    </row>
    <row r="80" spans="1:63" ht="15.75" customHeight="1">
      <c r="A80" s="144"/>
      <c r="B80" s="430" t="s">
        <v>120</v>
      </c>
      <c r="C80" s="431"/>
      <c r="D80" s="431"/>
      <c r="E80" s="456"/>
      <c r="F80" s="403" t="s">
        <v>0</v>
      </c>
      <c r="G80" s="420" t="s">
        <v>163</v>
      </c>
      <c r="H80" s="421">
        <f>IF($C$39=$B$149,ROUND(E80*1000/105,1),IF($C$39=$B$150,ROUND(E80*1000/210,1),IF($C$39=$B$151,ROUND(E80*1000/210,1),IF($C$39=$B$152,ROUND(E80*1000/SQRT(3)/210,1),0))))</f>
        <v>0</v>
      </c>
      <c r="I80" s="422" t="s">
        <v>109</v>
      </c>
      <c r="J80" s="428"/>
      <c r="K80" s="73"/>
      <c r="L80" s="77"/>
      <c r="M80" s="77"/>
      <c r="N80" s="77"/>
      <c r="O80" s="73"/>
      <c r="P80" s="84"/>
      <c r="Q80" s="73"/>
      <c r="R80" s="76"/>
      <c r="S80" s="76"/>
      <c r="T80" s="73"/>
      <c r="U80" s="73"/>
      <c r="V80" s="73"/>
      <c r="W80" s="73"/>
      <c r="X80" s="73"/>
      <c r="Y80" s="76"/>
      <c r="Z80" s="76"/>
      <c r="AA80" s="87"/>
      <c r="AC80" s="444"/>
      <c r="AD80" s="444"/>
      <c r="AE80" s="444"/>
      <c r="AF80" s="445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87"/>
      <c r="AX80" s="128"/>
      <c r="AY80" s="128"/>
      <c r="AZ80" s="128"/>
      <c r="BA80" s="443"/>
      <c r="BB80" s="443"/>
      <c r="BC80" s="443"/>
      <c r="BD80" s="443"/>
      <c r="BE80" s="443"/>
      <c r="BF80" s="443"/>
      <c r="BG80" s="443"/>
      <c r="BH80" s="443"/>
      <c r="BI80" s="443"/>
      <c r="BJ80" s="443"/>
      <c r="BK80" s="443"/>
    </row>
    <row r="81" spans="1:63" ht="15.75" customHeight="1">
      <c r="A81" s="97"/>
      <c r="B81" s="432"/>
      <c r="C81" s="433"/>
      <c r="D81" s="433"/>
      <c r="E81" s="456"/>
      <c r="F81" s="403"/>
      <c r="G81" s="420"/>
      <c r="H81" s="421"/>
      <c r="I81" s="422"/>
      <c r="J81" s="428"/>
      <c r="K81" s="76"/>
      <c r="L81" s="77"/>
      <c r="M81" s="77"/>
      <c r="N81" s="77"/>
      <c r="O81" s="76"/>
      <c r="P81" s="84"/>
      <c r="Q81" s="73"/>
      <c r="R81" s="76"/>
      <c r="S81" s="76"/>
      <c r="T81" s="76"/>
      <c r="U81" s="76"/>
      <c r="V81" s="76"/>
      <c r="W81" s="73"/>
      <c r="X81" s="73"/>
      <c r="Y81" s="76"/>
      <c r="Z81" s="76"/>
      <c r="AA81" s="87"/>
      <c r="AC81" s="444"/>
      <c r="AD81" s="444"/>
      <c r="AE81" s="444"/>
      <c r="AF81" s="445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87"/>
      <c r="AX81" s="128"/>
      <c r="AY81" s="128"/>
      <c r="AZ81" s="128"/>
      <c r="BA81" s="443"/>
      <c r="BB81" s="443"/>
      <c r="BC81" s="443"/>
      <c r="BD81" s="443"/>
      <c r="BE81" s="443"/>
      <c r="BF81" s="443"/>
      <c r="BG81" s="443"/>
      <c r="BH81" s="443"/>
      <c r="BI81" s="443"/>
      <c r="BJ81" s="443"/>
      <c r="BK81" s="443"/>
    </row>
    <row r="82" spans="1:63" ht="15.75" customHeight="1">
      <c r="A82" s="76"/>
      <c r="B82" s="371" t="s">
        <v>121</v>
      </c>
      <c r="C82" s="418"/>
      <c r="D82" s="419"/>
      <c r="E82" s="456"/>
      <c r="F82" s="403" t="s">
        <v>0</v>
      </c>
      <c r="G82" s="420" t="s">
        <v>163</v>
      </c>
      <c r="H82" s="421">
        <f>IF($C$39=$B$149,ROUND(E82*1000/105,1),IF($C$39=$B$150,ROUND(E82*1000/210,1),IF($C$39=$B$151,ROUND(E82*1000/210,1),IF($C$39=$B$152,ROUND(E82*1000/SQRT(3)/210,1),0))))</f>
        <v>0</v>
      </c>
      <c r="I82" s="422" t="s">
        <v>110</v>
      </c>
      <c r="J82" s="428"/>
      <c r="K82" s="76"/>
      <c r="L82" s="76"/>
      <c r="M82" s="76"/>
      <c r="N82" s="76"/>
      <c r="O82" s="76"/>
      <c r="P82" s="84"/>
      <c r="Q82" s="73"/>
      <c r="R82" s="76"/>
      <c r="S82" s="76"/>
      <c r="T82" s="76"/>
      <c r="U82" s="76"/>
      <c r="V82" s="76"/>
      <c r="W82" s="73"/>
      <c r="X82" s="73"/>
      <c r="Y82" s="76"/>
      <c r="Z82" s="76"/>
      <c r="AA82" s="87"/>
      <c r="AC82" s="444"/>
      <c r="AD82" s="444"/>
      <c r="AE82" s="444"/>
      <c r="AF82" s="445"/>
      <c r="AW82" s="87"/>
    </row>
    <row r="83" spans="1:63" ht="15.75" customHeight="1">
      <c r="A83" s="76"/>
      <c r="B83" s="418"/>
      <c r="C83" s="418"/>
      <c r="D83" s="419"/>
      <c r="E83" s="456"/>
      <c r="F83" s="403"/>
      <c r="G83" s="420"/>
      <c r="H83" s="421"/>
      <c r="I83" s="422"/>
      <c r="J83" s="428"/>
      <c r="K83" s="76"/>
      <c r="L83" s="76"/>
      <c r="M83" s="76"/>
      <c r="N83" s="76"/>
      <c r="O83" s="76"/>
      <c r="P83" s="84"/>
      <c r="Q83" s="73"/>
      <c r="R83" s="76"/>
      <c r="S83" s="76"/>
      <c r="T83" s="76"/>
      <c r="U83" s="76"/>
      <c r="V83" s="76"/>
      <c r="W83" s="73"/>
      <c r="X83" s="73"/>
      <c r="Y83" s="76"/>
      <c r="Z83" s="76"/>
      <c r="AA83" s="87"/>
      <c r="AC83" s="444"/>
      <c r="AD83" s="444"/>
      <c r="AE83" s="444"/>
      <c r="AF83" s="445"/>
      <c r="AW83" s="87"/>
    </row>
    <row r="84" spans="1:63" ht="15.75" customHeight="1">
      <c r="A84" s="76"/>
      <c r="B84" s="371" t="s">
        <v>122</v>
      </c>
      <c r="C84" s="418"/>
      <c r="D84" s="419"/>
      <c r="E84" s="456"/>
      <c r="F84" s="403" t="s">
        <v>0</v>
      </c>
      <c r="G84" s="420" t="s">
        <v>163</v>
      </c>
      <c r="H84" s="421">
        <f>IF($C$39=$B$149,ROUND(E84*1000/105,1),IF($C$39=$B$150,ROUND(E84*1000/210,1),IF($C$39=$B$151,ROUND(E84*1000/210,1),IF($C$39=$B$152,ROUND(E84*1000/SQRT(3)/210,1),0))))</f>
        <v>0</v>
      </c>
      <c r="I84" s="422" t="s">
        <v>111</v>
      </c>
      <c r="J84" s="428"/>
      <c r="K84" s="76"/>
      <c r="L84" s="76"/>
      <c r="M84" s="76"/>
      <c r="N84" s="76"/>
      <c r="O84" s="76"/>
      <c r="P84" s="84"/>
      <c r="Q84" s="73"/>
      <c r="R84" s="76"/>
      <c r="S84" s="76"/>
      <c r="T84" s="76"/>
      <c r="U84" s="76"/>
      <c r="V84" s="76"/>
      <c r="W84" s="73"/>
      <c r="X84" s="73"/>
      <c r="Y84" s="76"/>
      <c r="Z84" s="76"/>
      <c r="AA84" s="87"/>
      <c r="AC84" s="444"/>
      <c r="AD84" s="444"/>
      <c r="AE84" s="444"/>
      <c r="AF84" s="445"/>
      <c r="AW84" s="87"/>
    </row>
    <row r="85" spans="1:63" ht="15.75" customHeight="1">
      <c r="A85" s="76"/>
      <c r="B85" s="418"/>
      <c r="C85" s="418"/>
      <c r="D85" s="419"/>
      <c r="E85" s="456"/>
      <c r="F85" s="403"/>
      <c r="G85" s="420"/>
      <c r="H85" s="421"/>
      <c r="I85" s="422"/>
      <c r="J85" s="428"/>
      <c r="K85" s="76"/>
      <c r="L85" s="76"/>
      <c r="M85" s="76"/>
      <c r="N85" s="76"/>
      <c r="O85" s="76"/>
      <c r="P85" s="84"/>
      <c r="Q85" s="73"/>
      <c r="R85" s="76"/>
      <c r="S85" s="76"/>
      <c r="T85" s="76"/>
      <c r="U85" s="76"/>
      <c r="V85" s="76"/>
      <c r="W85" s="73"/>
      <c r="X85" s="73"/>
      <c r="Y85" s="76"/>
      <c r="Z85" s="76"/>
      <c r="AA85" s="87"/>
      <c r="AC85" s="444"/>
      <c r="AD85" s="444"/>
      <c r="AE85" s="444"/>
      <c r="AF85" s="445"/>
      <c r="AW85" s="87"/>
    </row>
    <row r="86" spans="1:63" s="142" customFormat="1" ht="15.75" customHeight="1">
      <c r="A86" s="76"/>
      <c r="B86" s="371" t="s">
        <v>123</v>
      </c>
      <c r="C86" s="418"/>
      <c r="D86" s="419"/>
      <c r="E86" s="456"/>
      <c r="F86" s="403" t="s">
        <v>0</v>
      </c>
      <c r="G86" s="420" t="s">
        <v>163</v>
      </c>
      <c r="H86" s="421">
        <f>IF($C$39=$B$149,ROUND(E86*1000/105,1),IF($C$39=$B$150,ROUND(E86*1000/210,1),IF($C$39=$B$151,ROUND(E86*1000/210,1),IF($C$39=$B$152,ROUND(E86*1000/SQRT(3)/210,1),0))))</f>
        <v>0</v>
      </c>
      <c r="I86" s="422" t="s">
        <v>112</v>
      </c>
      <c r="J86" s="428"/>
      <c r="K86" s="76"/>
      <c r="L86" s="76"/>
      <c r="M86" s="76"/>
      <c r="N86" s="76"/>
      <c r="O86" s="76"/>
      <c r="P86" s="145"/>
      <c r="Q86" s="77"/>
      <c r="R86" s="77"/>
      <c r="S86" s="77"/>
      <c r="T86" s="77"/>
      <c r="U86" s="77"/>
      <c r="V86" s="77"/>
      <c r="W86" s="77"/>
      <c r="X86" s="77"/>
      <c r="Y86" s="76"/>
      <c r="Z86" s="76"/>
      <c r="AA86" s="87"/>
      <c r="AB86" s="74"/>
      <c r="AC86" s="444"/>
      <c r="AD86" s="444"/>
      <c r="AE86" s="444"/>
      <c r="AF86" s="445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87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</row>
    <row r="87" spans="1:63" s="142" customFormat="1" ht="15.75" customHeight="1">
      <c r="A87" s="76"/>
      <c r="B87" s="418"/>
      <c r="C87" s="418"/>
      <c r="D87" s="419"/>
      <c r="E87" s="456"/>
      <c r="F87" s="403"/>
      <c r="G87" s="420"/>
      <c r="H87" s="421"/>
      <c r="I87" s="422"/>
      <c r="J87" s="428"/>
      <c r="K87" s="76"/>
      <c r="L87" s="76"/>
      <c r="M87" s="76"/>
      <c r="N87" s="76"/>
      <c r="O87" s="76"/>
      <c r="P87" s="145"/>
      <c r="Q87" s="77"/>
      <c r="R87" s="77"/>
      <c r="S87" s="77"/>
      <c r="T87" s="77"/>
      <c r="U87" s="77"/>
      <c r="V87" s="77"/>
      <c r="W87" s="77"/>
      <c r="X87" s="77"/>
      <c r="Y87" s="76"/>
      <c r="Z87" s="76"/>
      <c r="AA87" s="87"/>
      <c r="AC87" s="444"/>
      <c r="AD87" s="444"/>
      <c r="AE87" s="444"/>
      <c r="AF87" s="445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87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</row>
    <row r="88" spans="1:63" s="142" customFormat="1" ht="15.75" customHeight="1">
      <c r="A88" s="76"/>
      <c r="B88" s="371" t="s">
        <v>124</v>
      </c>
      <c r="C88" s="418"/>
      <c r="D88" s="419"/>
      <c r="E88" s="456"/>
      <c r="F88" s="403" t="s">
        <v>0</v>
      </c>
      <c r="G88" s="420" t="s">
        <v>163</v>
      </c>
      <c r="H88" s="421">
        <f>IF($C$39=$B$149,ROUND(E88*1000/105,1),IF($C$39=$B$150,ROUND(E88*1000/210,1),IF($C$39=$B$151,ROUND(E88*1000/210,1),IF($C$39=$B$152,ROUND(E88*1000/SQRT(3)/210,1),0))))</f>
        <v>0</v>
      </c>
      <c r="I88" s="422" t="s">
        <v>113</v>
      </c>
      <c r="J88" s="428"/>
      <c r="K88" s="76"/>
      <c r="L88" s="76"/>
      <c r="M88" s="76"/>
      <c r="N88" s="76"/>
      <c r="O88" s="76"/>
      <c r="P88" s="145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146"/>
      <c r="AC88" s="444"/>
      <c r="AD88" s="444"/>
      <c r="AE88" s="444"/>
      <c r="AF88" s="445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87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</row>
    <row r="89" spans="1:63" ht="15.75" customHeight="1">
      <c r="A89" s="76"/>
      <c r="B89" s="418"/>
      <c r="C89" s="418"/>
      <c r="D89" s="419"/>
      <c r="E89" s="456"/>
      <c r="F89" s="403"/>
      <c r="G89" s="420"/>
      <c r="H89" s="421"/>
      <c r="I89" s="422"/>
      <c r="J89" s="428"/>
      <c r="K89" s="76"/>
      <c r="L89" s="76"/>
      <c r="M89" s="76"/>
      <c r="N89" s="76"/>
      <c r="O89" s="76"/>
      <c r="P89" s="145"/>
      <c r="Q89" s="77"/>
      <c r="R89" s="76"/>
      <c r="S89" s="76"/>
      <c r="T89" s="76"/>
      <c r="U89" s="76"/>
      <c r="V89" s="76"/>
      <c r="W89" s="77"/>
      <c r="X89" s="77"/>
      <c r="Y89" s="77"/>
      <c r="Z89" s="77"/>
      <c r="AA89" s="146"/>
      <c r="AB89" s="142"/>
      <c r="AC89" s="444"/>
      <c r="AD89" s="444"/>
      <c r="AE89" s="444"/>
      <c r="AF89" s="445"/>
      <c r="AW89" s="87"/>
    </row>
    <row r="90" spans="1:63" s="142" customFormat="1" ht="15.75" customHeight="1">
      <c r="A90" s="76"/>
      <c r="B90" s="76"/>
      <c r="C90" s="76"/>
      <c r="D90" s="76"/>
      <c r="E90" s="76"/>
      <c r="F90" s="76"/>
      <c r="G90" s="76"/>
      <c r="H90" s="76"/>
      <c r="I90" s="99"/>
      <c r="J90" s="99"/>
      <c r="K90" s="76"/>
      <c r="L90" s="76"/>
      <c r="M90" s="76"/>
      <c r="N90" s="76"/>
      <c r="O90" s="76"/>
      <c r="P90" s="145"/>
      <c r="Q90" s="77"/>
      <c r="R90" s="77"/>
      <c r="S90" s="77"/>
      <c r="T90" s="77"/>
      <c r="U90" s="77"/>
      <c r="V90" s="77"/>
      <c r="W90" s="147"/>
      <c r="X90" s="147"/>
      <c r="Y90" s="147"/>
      <c r="Z90" s="147"/>
      <c r="AA90" s="148"/>
      <c r="AB90" s="74"/>
      <c r="AC90" s="444"/>
      <c r="AD90" s="444"/>
      <c r="AE90" s="444"/>
      <c r="AF90" s="445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87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</row>
    <row r="91" spans="1:63" s="142" customFormat="1" ht="15.75" customHeight="1" thickBot="1">
      <c r="A91" s="77"/>
      <c r="B91" s="77"/>
      <c r="C91" s="77"/>
      <c r="D91" s="77"/>
      <c r="E91" s="77"/>
      <c r="F91" s="77"/>
      <c r="G91" s="77"/>
      <c r="H91" s="77"/>
      <c r="I91" s="149"/>
      <c r="J91" s="149"/>
      <c r="K91" s="77"/>
      <c r="L91" s="76"/>
      <c r="M91" s="76"/>
      <c r="N91" s="76"/>
      <c r="O91" s="77"/>
      <c r="P91" s="145"/>
      <c r="Q91" s="77"/>
      <c r="R91" s="77"/>
      <c r="S91" s="77"/>
      <c r="T91" s="77"/>
      <c r="U91" s="77"/>
      <c r="V91" s="77"/>
      <c r="W91" s="147"/>
      <c r="X91" s="147"/>
      <c r="Y91" s="147"/>
      <c r="Z91" s="147"/>
      <c r="AA91" s="148"/>
      <c r="AC91" s="444"/>
      <c r="AD91" s="444"/>
      <c r="AE91" s="444"/>
      <c r="AF91" s="445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87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</row>
    <row r="92" spans="1:63" s="142" customFormat="1" ht="15.75" customHeight="1" thickTop="1">
      <c r="A92" s="77"/>
      <c r="B92" s="446" t="s">
        <v>114</v>
      </c>
      <c r="C92" s="447"/>
      <c r="D92" s="447"/>
      <c r="E92" s="450">
        <f>SUM(E50:E89)</f>
        <v>49.5</v>
      </c>
      <c r="F92" s="403" t="s">
        <v>0</v>
      </c>
      <c r="G92" s="420" t="s">
        <v>163</v>
      </c>
      <c r="H92" s="421">
        <f>IF($C$39=$B$149,ROUND(E92*1000/105,1),IF($C$39=$B$150,ROUND(E92*1000/210,1),IF($C$39=$B$151,ROUND(E92*1000/210,1),IF($C$39=$B$152,ROUND(E92*1000/SQRT(3)/210,1),0))))</f>
        <v>136.1</v>
      </c>
      <c r="I92" s="422" t="s">
        <v>148</v>
      </c>
      <c r="J92" s="428"/>
      <c r="K92" s="77"/>
      <c r="L92" s="76"/>
      <c r="M92" s="76"/>
      <c r="N92" s="76"/>
      <c r="O92" s="77"/>
      <c r="P92" s="145"/>
      <c r="Q92" s="77"/>
      <c r="R92" s="77"/>
      <c r="S92" s="77"/>
      <c r="T92" s="77"/>
      <c r="U92" s="77"/>
      <c r="V92" s="77"/>
      <c r="W92" s="147"/>
      <c r="X92" s="147"/>
      <c r="Y92" s="147"/>
      <c r="Z92" s="147"/>
      <c r="AA92" s="148"/>
      <c r="AC92" s="444"/>
      <c r="AD92" s="444"/>
      <c r="AE92" s="444"/>
      <c r="AF92" s="445"/>
      <c r="AW92" s="146"/>
    </row>
    <row r="93" spans="1:63" s="142" customFormat="1" ht="16.5" customHeight="1" thickBot="1">
      <c r="A93" s="77"/>
      <c r="B93" s="448"/>
      <c r="C93" s="449"/>
      <c r="D93" s="449"/>
      <c r="E93" s="451"/>
      <c r="F93" s="403"/>
      <c r="G93" s="420"/>
      <c r="H93" s="421"/>
      <c r="I93" s="422"/>
      <c r="J93" s="428"/>
      <c r="K93" s="77"/>
      <c r="L93" s="76"/>
      <c r="M93" s="76"/>
      <c r="N93" s="76"/>
      <c r="O93" s="77"/>
      <c r="P93" s="145"/>
      <c r="Q93" s="77"/>
      <c r="R93" s="147"/>
      <c r="S93" s="77"/>
      <c r="T93" s="77"/>
      <c r="U93" s="77"/>
      <c r="V93" s="77"/>
      <c r="W93" s="147"/>
      <c r="X93" s="147"/>
      <c r="Y93" s="147"/>
      <c r="Z93" s="147"/>
      <c r="AA93" s="148"/>
      <c r="AC93" s="444"/>
      <c r="AD93" s="444"/>
      <c r="AE93" s="444"/>
      <c r="AF93" s="445"/>
      <c r="AW93" s="146"/>
    </row>
    <row r="94" spans="1:63" s="142" customFormat="1" ht="16.5" customHeight="1" thickTop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145"/>
      <c r="Q94" s="77"/>
      <c r="R94" s="147"/>
      <c r="S94" s="77"/>
      <c r="T94" s="77"/>
      <c r="U94" s="77"/>
      <c r="V94" s="77"/>
      <c r="W94" s="147"/>
      <c r="X94" s="147"/>
      <c r="Y94" s="147"/>
      <c r="Z94" s="147"/>
      <c r="AA94" s="148"/>
      <c r="AC94" s="444"/>
      <c r="AD94" s="444"/>
      <c r="AE94" s="444"/>
      <c r="AF94" s="445"/>
      <c r="AW94" s="148"/>
      <c r="BK94" s="74"/>
    </row>
    <row r="95" spans="1:63" s="142" customFormat="1" ht="16.5" customHeight="1">
      <c r="A95" s="77"/>
      <c r="B95" s="444"/>
      <c r="C95" s="452"/>
      <c r="D95" s="452"/>
      <c r="E95" s="453"/>
      <c r="F95" s="403"/>
      <c r="G95" s="403"/>
      <c r="H95" s="445"/>
      <c r="I95" s="77"/>
      <c r="J95" s="77"/>
      <c r="K95" s="77"/>
      <c r="L95" s="76"/>
      <c r="M95" s="76"/>
      <c r="N95" s="76"/>
      <c r="O95" s="77"/>
      <c r="P95" s="145"/>
      <c r="Q95" s="77"/>
      <c r="R95" s="147"/>
      <c r="S95" s="77"/>
      <c r="T95" s="77"/>
      <c r="U95" s="77"/>
      <c r="V95" s="77"/>
      <c r="W95" s="147"/>
      <c r="X95" s="147"/>
      <c r="Y95" s="147"/>
      <c r="Z95" s="147"/>
      <c r="AA95" s="148"/>
      <c r="AC95" s="444"/>
      <c r="AD95" s="444"/>
      <c r="AE95" s="444"/>
      <c r="AF95" s="445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148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</row>
    <row r="96" spans="1:63" s="142" customFormat="1" ht="16.5" customHeight="1">
      <c r="A96" s="150"/>
      <c r="B96" s="452"/>
      <c r="C96" s="452"/>
      <c r="D96" s="452"/>
      <c r="E96" s="453"/>
      <c r="F96" s="403"/>
      <c r="G96" s="403"/>
      <c r="H96" s="445"/>
      <c r="I96" s="77"/>
      <c r="J96" s="77"/>
      <c r="K96" s="77"/>
      <c r="L96" s="76"/>
      <c r="M96" s="76"/>
      <c r="N96" s="76"/>
      <c r="O96" s="77"/>
      <c r="P96" s="145"/>
      <c r="Q96" s="77"/>
      <c r="R96" s="147"/>
      <c r="S96" s="73"/>
      <c r="T96" s="73"/>
      <c r="U96" s="73"/>
      <c r="V96" s="147"/>
      <c r="W96" s="147"/>
      <c r="X96" s="147"/>
      <c r="Y96" s="147"/>
      <c r="Z96" s="147"/>
      <c r="AA96" s="148"/>
      <c r="AC96" s="444"/>
      <c r="AD96" s="444"/>
      <c r="AE96" s="444"/>
      <c r="AF96" s="445"/>
      <c r="AW96" s="148"/>
    </row>
    <row r="97" spans="1:63" s="142" customFormat="1" ht="16.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6"/>
      <c r="M97" s="76"/>
      <c r="N97" s="76"/>
      <c r="O97" s="77"/>
      <c r="P97" s="84"/>
      <c r="Q97" s="73"/>
      <c r="R97" s="147"/>
      <c r="S97" s="147"/>
      <c r="T97" s="147"/>
      <c r="U97" s="147"/>
      <c r="V97" s="147"/>
      <c r="W97" s="147"/>
      <c r="X97" s="147"/>
      <c r="Y97" s="147"/>
      <c r="Z97" s="147"/>
      <c r="AA97" s="148"/>
      <c r="AC97" s="444"/>
      <c r="AD97" s="444"/>
      <c r="AE97" s="444"/>
      <c r="AF97" s="445"/>
      <c r="AW97" s="148"/>
    </row>
    <row r="98" spans="1:63" s="142" customFormat="1" ht="16.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6"/>
      <c r="M98" s="76"/>
      <c r="N98" s="76"/>
      <c r="O98" s="77"/>
      <c r="P98" s="151"/>
      <c r="Q98" s="147"/>
      <c r="R98" s="73"/>
      <c r="S98" s="147"/>
      <c r="T98" s="147"/>
      <c r="U98" s="147"/>
      <c r="V98" s="147"/>
      <c r="W98" s="147"/>
      <c r="X98" s="147"/>
      <c r="Y98" s="147"/>
      <c r="Z98" s="147"/>
      <c r="AA98" s="148"/>
      <c r="AC98" s="444"/>
      <c r="AD98" s="444"/>
      <c r="AE98" s="444"/>
      <c r="AF98" s="445"/>
      <c r="AW98" s="148"/>
    </row>
    <row r="99" spans="1:63" s="142" customFormat="1" ht="16.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6"/>
      <c r="M99" s="76"/>
      <c r="N99" s="76"/>
      <c r="O99" s="77"/>
      <c r="P99" s="151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8"/>
      <c r="AC99" s="444"/>
      <c r="AD99" s="444"/>
      <c r="AE99" s="444"/>
      <c r="AF99" s="445"/>
      <c r="AW99" s="148"/>
    </row>
    <row r="100" spans="1:63" s="142" customFormat="1" ht="16.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6"/>
      <c r="M100" s="76"/>
      <c r="N100" s="76"/>
      <c r="O100" s="77"/>
      <c r="P100" s="151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8"/>
      <c r="AC100" s="444"/>
      <c r="AD100" s="444"/>
      <c r="AE100" s="444"/>
      <c r="AF100" s="445"/>
      <c r="AW100" s="148"/>
    </row>
    <row r="101" spans="1:63" s="142" customFormat="1" ht="16.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6"/>
      <c r="M101" s="76"/>
      <c r="N101" s="76"/>
      <c r="O101" s="77"/>
      <c r="P101" s="151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8"/>
      <c r="AC101" s="444"/>
      <c r="AD101" s="444"/>
      <c r="AE101" s="444"/>
      <c r="AF101" s="445"/>
      <c r="AW101" s="148"/>
    </row>
    <row r="102" spans="1:63" s="142" customFormat="1" ht="16.5" customHeight="1">
      <c r="A102" s="150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6"/>
      <c r="M102" s="76"/>
      <c r="N102" s="76"/>
      <c r="O102" s="77"/>
      <c r="P102" s="151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8"/>
      <c r="AC102" s="444"/>
      <c r="AD102" s="444"/>
      <c r="AE102" s="444"/>
      <c r="AF102" s="445"/>
      <c r="AW102" s="148"/>
    </row>
    <row r="103" spans="1:63" ht="16.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6"/>
      <c r="M103" s="76"/>
      <c r="N103" s="76"/>
      <c r="O103" s="77"/>
      <c r="P103" s="151"/>
      <c r="Q103" s="147"/>
      <c r="R103" s="147"/>
      <c r="S103" s="147"/>
      <c r="T103" s="147"/>
      <c r="U103" s="147"/>
      <c r="V103" s="73"/>
      <c r="W103" s="73"/>
      <c r="X103" s="73"/>
      <c r="Y103" s="73"/>
      <c r="Z103" s="73"/>
      <c r="AA103" s="83"/>
      <c r="AB103" s="77"/>
      <c r="AC103" s="444"/>
      <c r="AD103" s="444"/>
      <c r="AE103" s="444"/>
      <c r="AF103" s="445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8"/>
      <c r="AX103" s="142"/>
      <c r="AY103" s="142"/>
      <c r="AZ103" s="142"/>
      <c r="BA103" s="142"/>
      <c r="BB103" s="142"/>
      <c r="BC103" s="142"/>
      <c r="BD103" s="142"/>
      <c r="BE103" s="142"/>
      <c r="BF103" s="142"/>
      <c r="BG103" s="142"/>
      <c r="BH103" s="142"/>
      <c r="BI103" s="142"/>
      <c r="BJ103" s="142"/>
      <c r="BK103" s="142"/>
    </row>
    <row r="104" spans="1:63" ht="16.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6"/>
      <c r="M104" s="76"/>
      <c r="N104" s="76"/>
      <c r="O104" s="77"/>
      <c r="P104" s="147"/>
      <c r="Q104" s="147"/>
      <c r="R104" s="147"/>
      <c r="S104" s="147"/>
      <c r="T104" s="147"/>
      <c r="U104" s="147"/>
      <c r="V104" s="73"/>
      <c r="W104" s="73"/>
      <c r="X104" s="73"/>
      <c r="Y104" s="73"/>
      <c r="Z104" s="73"/>
      <c r="AA104" s="73"/>
      <c r="AB104" s="76"/>
      <c r="AC104" s="444"/>
      <c r="AD104" s="444"/>
      <c r="AE104" s="444"/>
      <c r="AF104" s="445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8"/>
      <c r="AX104" s="142"/>
      <c r="AY104" s="142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</row>
    <row r="105" spans="1:63" ht="16.5" customHeight="1">
      <c r="A105" s="150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6"/>
      <c r="M105" s="76"/>
      <c r="N105" s="76"/>
      <c r="O105" s="77"/>
      <c r="P105" s="147"/>
      <c r="Q105" s="147"/>
      <c r="R105" s="147"/>
      <c r="S105" s="147"/>
      <c r="T105" s="147"/>
      <c r="U105" s="147"/>
      <c r="V105" s="73"/>
      <c r="W105" s="73"/>
      <c r="X105" s="73"/>
      <c r="Y105" s="73"/>
      <c r="Z105" s="73"/>
      <c r="AA105" s="73"/>
      <c r="AB105" s="76"/>
      <c r="AC105" s="444"/>
      <c r="AD105" s="444"/>
      <c r="AE105" s="444"/>
      <c r="AF105" s="445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8"/>
      <c r="AX105" s="142"/>
      <c r="AY105" s="142"/>
      <c r="AZ105" s="142"/>
      <c r="BA105" s="142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</row>
    <row r="106" spans="1:63" ht="16.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6"/>
      <c r="M106" s="76"/>
      <c r="N106" s="76"/>
      <c r="O106" s="77"/>
      <c r="P106" s="147"/>
      <c r="Q106" s="147"/>
      <c r="R106" s="147"/>
      <c r="S106" s="147"/>
      <c r="T106" s="147"/>
      <c r="U106" s="147"/>
      <c r="V106" s="73"/>
      <c r="W106" s="73"/>
      <c r="X106" s="73"/>
      <c r="Y106" s="73"/>
      <c r="Z106" s="73"/>
      <c r="AA106" s="73"/>
      <c r="AB106" s="76"/>
      <c r="AC106" s="444"/>
      <c r="AD106" s="444"/>
      <c r="AE106" s="444"/>
      <c r="AF106" s="445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8"/>
      <c r="AX106" s="142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</row>
    <row r="107" spans="1:63" ht="16.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147"/>
      <c r="Q107" s="147"/>
      <c r="R107" s="147"/>
      <c r="S107" s="147"/>
      <c r="T107" s="147"/>
      <c r="U107" s="147"/>
      <c r="V107" s="73"/>
      <c r="W107" s="73"/>
      <c r="X107" s="73"/>
      <c r="Y107" s="73"/>
      <c r="Z107" s="73"/>
      <c r="AA107" s="73"/>
      <c r="AB107" s="76"/>
      <c r="AC107" s="444"/>
      <c r="AD107" s="444"/>
      <c r="AE107" s="444"/>
      <c r="AF107" s="445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83"/>
      <c r="AX107" s="142"/>
      <c r="AY107" s="142"/>
      <c r="AZ107" s="142"/>
      <c r="BA107" s="142"/>
      <c r="BB107" s="142"/>
      <c r="BC107" s="142"/>
      <c r="BD107" s="142"/>
      <c r="BE107" s="142"/>
      <c r="BF107" s="142"/>
      <c r="BG107" s="142"/>
      <c r="BH107" s="142"/>
      <c r="BI107" s="142"/>
      <c r="BJ107" s="142"/>
      <c r="BK107" s="142"/>
    </row>
    <row r="108" spans="1:63" s="128" customFormat="1" ht="16.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147"/>
      <c r="Q108" s="147"/>
      <c r="R108" s="147"/>
      <c r="S108" s="147"/>
      <c r="T108" s="147"/>
      <c r="U108" s="147"/>
      <c r="V108" s="73"/>
      <c r="W108" s="73"/>
      <c r="X108" s="73"/>
      <c r="Y108" s="73"/>
      <c r="Z108" s="73"/>
      <c r="AA108" s="73"/>
      <c r="AB108" s="76"/>
      <c r="AC108" s="444"/>
      <c r="AD108" s="444"/>
      <c r="AE108" s="444"/>
      <c r="AF108" s="445"/>
      <c r="AG108" s="77"/>
      <c r="AH108" s="77"/>
      <c r="AI108" s="77"/>
      <c r="AJ108" s="77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73"/>
      <c r="AX108" s="142"/>
      <c r="AY108" s="142"/>
      <c r="AZ108" s="142"/>
      <c r="BA108" s="142"/>
      <c r="BB108" s="142"/>
      <c r="BC108" s="142"/>
      <c r="BD108" s="142"/>
      <c r="BE108" s="142"/>
      <c r="BF108" s="142"/>
      <c r="BG108" s="142"/>
      <c r="BH108" s="142"/>
      <c r="BI108" s="142"/>
      <c r="BJ108" s="142"/>
      <c r="BK108" s="74"/>
    </row>
    <row r="109" spans="1:63" s="128" customFormat="1" ht="16.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147"/>
      <c r="Q109" s="147"/>
      <c r="R109" s="147"/>
      <c r="S109" s="147"/>
      <c r="T109" s="147"/>
      <c r="U109" s="147"/>
      <c r="V109" s="73"/>
      <c r="W109" s="73"/>
      <c r="X109" s="73"/>
      <c r="Y109" s="73"/>
      <c r="Z109" s="73"/>
      <c r="AA109" s="73"/>
      <c r="AB109" s="73"/>
      <c r="AC109" s="444"/>
      <c r="AD109" s="444"/>
      <c r="AE109" s="444"/>
      <c r="AF109" s="445"/>
      <c r="AG109" s="76"/>
      <c r="AH109" s="76"/>
      <c r="AI109" s="76"/>
      <c r="AJ109" s="76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3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</row>
    <row r="110" spans="1:63" s="128" customFormat="1" ht="16.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147"/>
      <c r="Q110" s="147"/>
      <c r="R110" s="147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444"/>
      <c r="AD110" s="444"/>
      <c r="AE110" s="444"/>
      <c r="AF110" s="445"/>
      <c r="AG110" s="76"/>
      <c r="AH110" s="76"/>
      <c r="AI110" s="76"/>
      <c r="AJ110" s="76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3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</row>
    <row r="111" spans="1:63" s="128" customFormat="1" ht="16.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3"/>
      <c r="Q111" s="73"/>
      <c r="R111" s="147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444"/>
      <c r="AD111" s="444"/>
      <c r="AE111" s="444"/>
      <c r="AF111" s="445"/>
      <c r="AG111" s="76"/>
      <c r="AH111" s="76"/>
      <c r="AI111" s="76"/>
      <c r="AJ111" s="76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3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</row>
    <row r="112" spans="1:63" ht="16.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444"/>
      <c r="AD112" s="444"/>
      <c r="AE112" s="444"/>
      <c r="AF112" s="445"/>
      <c r="AG112" s="76"/>
      <c r="AH112" s="76"/>
      <c r="AI112" s="76"/>
      <c r="AJ112" s="76"/>
      <c r="AW112" s="73"/>
    </row>
    <row r="113" spans="1:63" ht="16.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6"/>
      <c r="AC113" s="444"/>
      <c r="AD113" s="444"/>
      <c r="AE113" s="444"/>
      <c r="AF113" s="445"/>
      <c r="AG113" s="76"/>
      <c r="AH113" s="76"/>
      <c r="AI113" s="76"/>
      <c r="AJ113" s="76"/>
      <c r="AW113" s="73"/>
      <c r="BK113" s="128"/>
    </row>
    <row r="114" spans="1:63" ht="16.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6"/>
      <c r="AC114" s="444"/>
      <c r="AD114" s="444"/>
      <c r="AE114" s="444"/>
      <c r="AF114" s="445"/>
      <c r="AG114" s="73"/>
      <c r="AH114" s="73"/>
      <c r="AI114" s="73"/>
      <c r="AJ114" s="73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73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</row>
    <row r="115" spans="1:63" ht="16.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6"/>
      <c r="AC115" s="444"/>
      <c r="AD115" s="444"/>
      <c r="AE115" s="444"/>
      <c r="AF115" s="445"/>
      <c r="AG115" s="73"/>
      <c r="AH115" s="73"/>
      <c r="AI115" s="73"/>
      <c r="AJ115" s="73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73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</row>
    <row r="116" spans="1:63" ht="16.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6"/>
      <c r="AC116" s="444"/>
      <c r="AD116" s="444"/>
      <c r="AE116" s="444"/>
      <c r="AF116" s="445"/>
      <c r="AG116" s="73"/>
      <c r="AH116" s="73"/>
      <c r="AI116" s="73"/>
      <c r="AJ116" s="73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73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</row>
    <row r="117" spans="1:63" ht="16.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6"/>
      <c r="AC117" s="444"/>
      <c r="AD117" s="444"/>
      <c r="AE117" s="444"/>
      <c r="AF117" s="445"/>
      <c r="AG117" s="73"/>
      <c r="AH117" s="73"/>
      <c r="AI117" s="73"/>
      <c r="AJ117" s="73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73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</row>
    <row r="118" spans="1:63" ht="16.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6"/>
      <c r="AC118" s="444"/>
      <c r="AD118" s="444"/>
      <c r="AE118" s="444"/>
      <c r="AF118" s="445"/>
      <c r="AG118" s="76"/>
      <c r="AH118" s="76"/>
      <c r="AI118" s="76"/>
      <c r="AJ118" s="76"/>
      <c r="AW118" s="73"/>
    </row>
    <row r="119" spans="1:63" ht="16.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6"/>
      <c r="AC119" s="444"/>
      <c r="AD119" s="444"/>
      <c r="AE119" s="444"/>
      <c r="AF119" s="445"/>
      <c r="AG119" s="76"/>
      <c r="AH119" s="76"/>
      <c r="AI119" s="76"/>
      <c r="AJ119" s="76"/>
      <c r="AW119" s="73"/>
    </row>
    <row r="120" spans="1:63" ht="16.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6"/>
      <c r="AC120" s="444"/>
      <c r="AD120" s="444"/>
      <c r="AE120" s="444"/>
      <c r="AF120" s="445"/>
      <c r="AG120" s="76"/>
      <c r="AH120" s="76"/>
      <c r="AI120" s="76"/>
      <c r="AJ120" s="76"/>
      <c r="AW120" s="73"/>
    </row>
    <row r="121" spans="1:63" ht="16.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O121" s="76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6"/>
      <c r="AC121" s="444"/>
      <c r="AD121" s="444"/>
      <c r="AE121" s="444"/>
      <c r="AF121" s="445"/>
      <c r="AG121" s="76"/>
      <c r="AH121" s="76"/>
      <c r="AI121" s="76"/>
      <c r="AJ121" s="76"/>
      <c r="AW121" s="73"/>
    </row>
    <row r="122" spans="1:63" ht="16.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O122" s="76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6"/>
      <c r="AC122" s="444"/>
      <c r="AD122" s="444"/>
      <c r="AE122" s="444"/>
      <c r="AF122" s="445"/>
      <c r="AG122" s="76"/>
      <c r="AH122" s="76"/>
      <c r="AI122" s="76"/>
      <c r="AJ122" s="76"/>
      <c r="AW122" s="73"/>
    </row>
    <row r="123" spans="1:63" ht="16.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O123" s="76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6"/>
      <c r="AC123" s="444"/>
      <c r="AD123" s="444"/>
      <c r="AE123" s="444"/>
      <c r="AF123" s="445"/>
      <c r="AG123" s="76"/>
      <c r="AH123" s="76"/>
      <c r="AI123" s="76"/>
      <c r="AJ123" s="76"/>
      <c r="AW123" s="73"/>
    </row>
    <row r="124" spans="1:63" ht="16.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O124" s="76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6"/>
      <c r="AC124" s="444"/>
      <c r="AD124" s="444"/>
      <c r="AE124" s="444"/>
      <c r="AF124" s="445"/>
      <c r="AG124" s="76"/>
      <c r="AH124" s="76"/>
      <c r="AI124" s="76"/>
      <c r="AJ124" s="76"/>
      <c r="AW124" s="73"/>
    </row>
    <row r="125" spans="1:63" ht="16.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O125" s="76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6"/>
      <c r="AC125" s="444"/>
      <c r="AD125" s="444"/>
      <c r="AE125" s="444"/>
      <c r="AF125" s="445"/>
      <c r="AG125" s="76"/>
      <c r="AH125" s="76"/>
      <c r="AI125" s="76"/>
      <c r="AJ125" s="76"/>
      <c r="AW125" s="73"/>
    </row>
    <row r="126" spans="1:63" ht="16.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O126" s="76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6"/>
      <c r="AC126" s="76"/>
      <c r="AD126" s="76"/>
      <c r="AE126" s="76"/>
      <c r="AF126" s="76"/>
      <c r="AG126" s="76"/>
      <c r="AH126" s="76"/>
      <c r="AI126" s="76"/>
      <c r="AJ126" s="76"/>
      <c r="AW126" s="73"/>
    </row>
    <row r="127" spans="1:63" ht="16.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O127" s="76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6"/>
      <c r="AC127" s="76"/>
      <c r="AD127" s="76"/>
      <c r="AE127" s="76"/>
      <c r="AF127" s="76"/>
      <c r="AG127" s="76"/>
      <c r="AH127" s="76"/>
      <c r="AI127" s="76"/>
      <c r="AJ127" s="76"/>
      <c r="AW127" s="73"/>
    </row>
    <row r="128" spans="1:63" ht="16.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O128" s="76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6"/>
      <c r="AC128" s="76"/>
      <c r="AD128" s="76"/>
      <c r="AE128" s="76"/>
      <c r="AF128" s="76"/>
      <c r="AG128" s="76"/>
      <c r="AH128" s="76"/>
      <c r="AI128" s="76"/>
      <c r="AJ128" s="76"/>
      <c r="AW128" s="73"/>
    </row>
    <row r="129" spans="1:49" ht="16.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O129" s="76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6"/>
      <c r="AC129" s="76"/>
      <c r="AD129" s="76"/>
      <c r="AE129" s="76"/>
      <c r="AF129" s="76"/>
      <c r="AG129" s="76"/>
      <c r="AH129" s="76"/>
      <c r="AI129" s="76"/>
      <c r="AJ129" s="76"/>
      <c r="AW129" s="73"/>
    </row>
    <row r="130" spans="1:49" ht="16.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O130" s="76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6"/>
      <c r="AC130" s="76"/>
      <c r="AD130" s="76"/>
      <c r="AE130" s="76"/>
      <c r="AF130" s="76"/>
      <c r="AG130" s="76"/>
      <c r="AH130" s="76"/>
      <c r="AI130" s="76"/>
      <c r="AJ130" s="76"/>
      <c r="AW130" s="73"/>
    </row>
    <row r="131" spans="1:49" ht="16.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O131" s="76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6"/>
      <c r="AC131" s="76"/>
      <c r="AD131" s="76"/>
      <c r="AE131" s="76"/>
      <c r="AF131" s="76"/>
      <c r="AG131" s="76"/>
      <c r="AH131" s="76"/>
      <c r="AI131" s="76"/>
      <c r="AJ131" s="76"/>
      <c r="AW131" s="73"/>
    </row>
    <row r="132" spans="1:49" ht="16.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O132" s="76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6"/>
      <c r="AC132" s="76"/>
      <c r="AD132" s="76"/>
      <c r="AE132" s="76"/>
      <c r="AF132" s="76"/>
      <c r="AG132" s="76"/>
      <c r="AH132" s="76"/>
      <c r="AI132" s="76"/>
      <c r="AJ132" s="76"/>
      <c r="AW132" s="73"/>
    </row>
    <row r="133" spans="1:49" ht="16.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O133" s="76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6"/>
      <c r="AC133" s="76"/>
      <c r="AD133" s="76"/>
      <c r="AE133" s="76"/>
      <c r="AF133" s="76"/>
      <c r="AG133" s="76"/>
      <c r="AH133" s="76"/>
      <c r="AI133" s="76"/>
      <c r="AJ133" s="76"/>
      <c r="AW133" s="73"/>
    </row>
    <row r="134" spans="1:49" ht="16.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O134" s="76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6"/>
      <c r="AC134" s="76"/>
      <c r="AD134" s="76"/>
      <c r="AE134" s="76"/>
      <c r="AF134" s="76"/>
      <c r="AG134" s="76"/>
      <c r="AH134" s="76"/>
      <c r="AI134" s="76"/>
      <c r="AJ134" s="76"/>
      <c r="AW134" s="73"/>
    </row>
    <row r="135" spans="1:49" ht="16.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O135" s="76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6"/>
      <c r="AC135" s="76"/>
      <c r="AD135" s="76"/>
      <c r="AE135" s="76"/>
      <c r="AF135" s="76"/>
      <c r="AG135" s="76"/>
      <c r="AH135" s="76"/>
      <c r="AI135" s="76"/>
      <c r="AJ135" s="76"/>
      <c r="AW135" s="73"/>
    </row>
    <row r="136" spans="1:49" ht="16.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O136" s="76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6"/>
      <c r="AC136" s="76"/>
      <c r="AD136" s="76"/>
      <c r="AE136" s="76"/>
      <c r="AF136" s="76"/>
      <c r="AG136" s="76"/>
      <c r="AH136" s="76"/>
      <c r="AI136" s="76"/>
      <c r="AJ136" s="76"/>
      <c r="AW136" s="73"/>
    </row>
    <row r="137" spans="1:49" ht="16.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O137" s="76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6"/>
      <c r="AC137" s="76"/>
      <c r="AD137" s="76"/>
      <c r="AE137" s="76"/>
      <c r="AF137" s="76"/>
      <c r="AG137" s="76"/>
      <c r="AH137" s="76"/>
      <c r="AI137" s="76"/>
      <c r="AJ137" s="76"/>
      <c r="AW137" s="73"/>
    </row>
    <row r="138" spans="1:49" ht="16.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O138" s="76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6"/>
      <c r="AC138" s="76"/>
      <c r="AD138" s="76"/>
      <c r="AE138" s="76"/>
      <c r="AF138" s="76"/>
      <c r="AG138" s="76"/>
      <c r="AH138" s="76"/>
      <c r="AI138" s="76"/>
      <c r="AJ138" s="76"/>
      <c r="AW138" s="73"/>
    </row>
    <row r="139" spans="1:49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O139" s="76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6"/>
      <c r="AC139" s="76"/>
      <c r="AD139" s="76"/>
      <c r="AE139" s="76"/>
      <c r="AF139" s="76"/>
      <c r="AG139" s="76"/>
      <c r="AH139" s="76"/>
      <c r="AI139" s="76"/>
      <c r="AJ139" s="76"/>
      <c r="AW139" s="73"/>
    </row>
    <row r="140" spans="1:49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O140" s="76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6"/>
      <c r="AC140" s="76"/>
      <c r="AD140" s="76"/>
      <c r="AE140" s="76"/>
      <c r="AF140" s="76"/>
      <c r="AG140" s="76"/>
      <c r="AH140" s="76"/>
      <c r="AI140" s="76"/>
      <c r="AJ140" s="76"/>
      <c r="AW140" s="73"/>
    </row>
    <row r="141" spans="1:49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O141" s="76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6"/>
      <c r="AC141" s="76"/>
      <c r="AD141" s="76"/>
      <c r="AE141" s="76"/>
      <c r="AF141" s="76"/>
      <c r="AG141" s="76"/>
      <c r="AH141" s="76"/>
      <c r="AI141" s="76"/>
      <c r="AJ141" s="76"/>
      <c r="AW141" s="73"/>
    </row>
    <row r="142" spans="1:49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O142" s="76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6"/>
      <c r="AC142" s="76"/>
      <c r="AD142" s="76"/>
      <c r="AE142" s="76"/>
      <c r="AF142" s="76"/>
      <c r="AG142" s="76"/>
      <c r="AH142" s="76"/>
      <c r="AI142" s="76"/>
      <c r="AJ142" s="76"/>
      <c r="AW142" s="73"/>
    </row>
    <row r="143" spans="1:49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O143" s="76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6"/>
      <c r="AC143" s="76"/>
      <c r="AD143" s="76"/>
      <c r="AE143" s="76"/>
      <c r="AF143" s="76"/>
      <c r="AG143" s="76"/>
      <c r="AH143" s="76"/>
      <c r="AI143" s="76"/>
      <c r="AJ143" s="76"/>
      <c r="AW143" s="73"/>
    </row>
    <row r="144" spans="1:49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O144" s="76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6"/>
      <c r="AC144" s="76"/>
      <c r="AD144" s="76"/>
      <c r="AE144" s="76"/>
      <c r="AF144" s="76"/>
      <c r="AG144" s="76"/>
      <c r="AH144" s="76"/>
      <c r="AI144" s="76"/>
      <c r="AJ144" s="76"/>
      <c r="AW144" s="73"/>
    </row>
    <row r="145" spans="1:49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O145" s="76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6"/>
      <c r="AC145" s="76"/>
      <c r="AD145" s="76"/>
      <c r="AE145" s="76"/>
      <c r="AF145" s="76"/>
      <c r="AG145" s="76"/>
      <c r="AH145" s="76"/>
      <c r="AI145" s="76"/>
      <c r="AJ145" s="76"/>
      <c r="AW145" s="73"/>
    </row>
    <row r="146" spans="1:49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6"/>
      <c r="AC146" s="76"/>
      <c r="AD146" s="76"/>
      <c r="AE146" s="76"/>
      <c r="AF146" s="76"/>
      <c r="AG146" s="76"/>
      <c r="AH146" s="76"/>
      <c r="AI146" s="76"/>
      <c r="AJ146" s="76"/>
      <c r="AW146" s="73"/>
    </row>
    <row r="147" spans="1:49">
      <c r="B147" s="152" t="s">
        <v>26</v>
      </c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6"/>
      <c r="AC147" s="76"/>
      <c r="AD147" s="76"/>
      <c r="AE147" s="76"/>
      <c r="AF147" s="76"/>
      <c r="AG147" s="76"/>
      <c r="AH147" s="76"/>
      <c r="AI147" s="76"/>
      <c r="AJ147" s="76"/>
      <c r="AW147" s="73"/>
    </row>
    <row r="148" spans="1:49">
      <c r="B148" s="152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6"/>
      <c r="AC148" s="76"/>
      <c r="AD148" s="76"/>
      <c r="AE148" s="76"/>
      <c r="AF148" s="76"/>
      <c r="AG148" s="76"/>
      <c r="AH148" s="76"/>
      <c r="AI148" s="76"/>
      <c r="AJ148" s="76"/>
      <c r="AW148" s="73"/>
    </row>
    <row r="149" spans="1:49">
      <c r="B149" s="153" t="s">
        <v>27</v>
      </c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6"/>
      <c r="AC149" s="76"/>
      <c r="AD149" s="76"/>
      <c r="AE149" s="76"/>
      <c r="AW149" s="73"/>
    </row>
    <row r="150" spans="1:49">
      <c r="B150" s="153" t="s">
        <v>28</v>
      </c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6"/>
      <c r="AC150" s="76"/>
      <c r="AD150" s="76"/>
      <c r="AE150" s="76"/>
      <c r="AW150" s="73"/>
    </row>
    <row r="151" spans="1:49">
      <c r="B151" s="153" t="s">
        <v>29</v>
      </c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6"/>
      <c r="AC151" s="76"/>
      <c r="AD151" s="76"/>
      <c r="AE151" s="76"/>
      <c r="AW151" s="73"/>
    </row>
    <row r="152" spans="1:49">
      <c r="B152" s="153" t="s">
        <v>92</v>
      </c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6"/>
      <c r="AC152" s="76"/>
      <c r="AD152" s="76"/>
      <c r="AE152" s="76"/>
      <c r="AW152" s="73"/>
    </row>
    <row r="153" spans="1:49">
      <c r="B153" s="154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C153" s="76"/>
      <c r="AD153" s="76"/>
      <c r="AE153" s="76"/>
      <c r="AW153" s="73"/>
    </row>
    <row r="154" spans="1:49">
      <c r="AC154" s="76"/>
      <c r="AD154" s="76"/>
      <c r="AE154" s="76"/>
      <c r="AW154" s="73"/>
    </row>
    <row r="155" spans="1:49">
      <c r="AC155" s="76"/>
      <c r="AD155" s="76"/>
      <c r="AE155" s="76"/>
      <c r="AW155" s="73"/>
    </row>
    <row r="156" spans="1:49">
      <c r="AC156" s="76"/>
      <c r="AD156" s="76"/>
      <c r="AE156" s="76"/>
      <c r="AW156" s="73"/>
    </row>
    <row r="157" spans="1:49">
      <c r="AC157" s="76"/>
      <c r="AD157" s="76"/>
      <c r="AE157" s="76"/>
      <c r="AW157" s="73"/>
    </row>
  </sheetData>
  <sheetProtection password="DD31" sheet="1" objects="1" scenarios="1" selectLockedCells="1" selectUnlockedCells="1"/>
  <mergeCells count="572">
    <mergeCell ref="AC117:AE119"/>
    <mergeCell ref="AF117:AF119"/>
    <mergeCell ref="AC120:AE122"/>
    <mergeCell ref="AF120:AF122"/>
    <mergeCell ref="AC123:AE125"/>
    <mergeCell ref="AF123:AF125"/>
    <mergeCell ref="AC108:AE110"/>
    <mergeCell ref="AF108:AF110"/>
    <mergeCell ref="AC111:AE113"/>
    <mergeCell ref="AF111:AF113"/>
    <mergeCell ref="AC114:AE116"/>
    <mergeCell ref="AF114:AF116"/>
    <mergeCell ref="AF96:AF98"/>
    <mergeCell ref="AC99:AE101"/>
    <mergeCell ref="AF99:AF101"/>
    <mergeCell ref="AC102:AE104"/>
    <mergeCell ref="AF102:AF104"/>
    <mergeCell ref="AC105:AE107"/>
    <mergeCell ref="AF105:AF107"/>
    <mergeCell ref="B95:D96"/>
    <mergeCell ref="E95:E96"/>
    <mergeCell ref="F95:F96"/>
    <mergeCell ref="G95:G96"/>
    <mergeCell ref="H95:H96"/>
    <mergeCell ref="AC96:AE98"/>
    <mergeCell ref="AC90:AE92"/>
    <mergeCell ref="AF90:AF92"/>
    <mergeCell ref="B92:D93"/>
    <mergeCell ref="E92:E93"/>
    <mergeCell ref="F92:F93"/>
    <mergeCell ref="G92:G93"/>
    <mergeCell ref="H92:H93"/>
    <mergeCell ref="I92:J93"/>
    <mergeCell ref="AC93:AE95"/>
    <mergeCell ref="AF93:AF95"/>
    <mergeCell ref="B88:D89"/>
    <mergeCell ref="E88:E89"/>
    <mergeCell ref="F88:F89"/>
    <mergeCell ref="G88:G89"/>
    <mergeCell ref="H88:H89"/>
    <mergeCell ref="I88:J89"/>
    <mergeCell ref="AC84:AE86"/>
    <mergeCell ref="AF84:AF86"/>
    <mergeCell ref="B86:D87"/>
    <mergeCell ref="E86:E87"/>
    <mergeCell ref="F86:F87"/>
    <mergeCell ref="G86:G87"/>
    <mergeCell ref="H86:H87"/>
    <mergeCell ref="I86:J87"/>
    <mergeCell ref="AC87:AE89"/>
    <mergeCell ref="AF87:AF89"/>
    <mergeCell ref="B84:D85"/>
    <mergeCell ref="E84:E85"/>
    <mergeCell ref="F84:F85"/>
    <mergeCell ref="G84:G85"/>
    <mergeCell ref="H84:H85"/>
    <mergeCell ref="I84:J85"/>
    <mergeCell ref="BA79:BK81"/>
    <mergeCell ref="B80:D81"/>
    <mergeCell ref="E80:E81"/>
    <mergeCell ref="F80:F81"/>
    <mergeCell ref="G80:G81"/>
    <mergeCell ref="H80:H81"/>
    <mergeCell ref="I80:J81"/>
    <mergeCell ref="AC81:AE83"/>
    <mergeCell ref="B78:D79"/>
    <mergeCell ref="E78:E79"/>
    <mergeCell ref="F78:F79"/>
    <mergeCell ref="G78:G79"/>
    <mergeCell ref="H78:H79"/>
    <mergeCell ref="I78:J79"/>
    <mergeCell ref="AF81:AF83"/>
    <mergeCell ref="B82:D83"/>
    <mergeCell ref="E82:E83"/>
    <mergeCell ref="F82:F83"/>
    <mergeCell ref="G82:G83"/>
    <mergeCell ref="H82:H83"/>
    <mergeCell ref="I82:J83"/>
    <mergeCell ref="AC78:AE80"/>
    <mergeCell ref="AF78:AF80"/>
    <mergeCell ref="AV75:AV77"/>
    <mergeCell ref="AY75:AY77"/>
    <mergeCell ref="AZ75:AZ77"/>
    <mergeCell ref="BA75:BK77"/>
    <mergeCell ref="B76:D77"/>
    <mergeCell ref="E76:E77"/>
    <mergeCell ref="F76:F77"/>
    <mergeCell ref="G76:G77"/>
    <mergeCell ref="H76:H77"/>
    <mergeCell ref="I76:J77"/>
    <mergeCell ref="AM75:AM77"/>
    <mergeCell ref="AN75:AO77"/>
    <mergeCell ref="AP75:AQ77"/>
    <mergeCell ref="AS75:AS77"/>
    <mergeCell ref="AT75:AT77"/>
    <mergeCell ref="AU75:AU77"/>
    <mergeCell ref="AC75:AE77"/>
    <mergeCell ref="AF75:AF77"/>
    <mergeCell ref="AG75:AG77"/>
    <mergeCell ref="AH75:AI77"/>
    <mergeCell ref="AJ75:AK77"/>
    <mergeCell ref="AL75:AL77"/>
    <mergeCell ref="B74:D75"/>
    <mergeCell ref="E74:E75"/>
    <mergeCell ref="AU72:AU74"/>
    <mergeCell ref="AV72:AV74"/>
    <mergeCell ref="AY72:AY74"/>
    <mergeCell ref="AZ72:AZ74"/>
    <mergeCell ref="BA72:BK74"/>
    <mergeCell ref="S73:T73"/>
    <mergeCell ref="U73:V73"/>
    <mergeCell ref="S74:T74"/>
    <mergeCell ref="U74:V74"/>
    <mergeCell ref="AL72:AL74"/>
    <mergeCell ref="AM72:AM74"/>
    <mergeCell ref="AN72:AO74"/>
    <mergeCell ref="AP72:AQ74"/>
    <mergeCell ref="AS72:AS74"/>
    <mergeCell ref="AT72:AT74"/>
    <mergeCell ref="U72:V72"/>
    <mergeCell ref="AC72:AE74"/>
    <mergeCell ref="AF72:AF74"/>
    <mergeCell ref="AG72:AG74"/>
    <mergeCell ref="AH72:AI74"/>
    <mergeCell ref="AJ72:AK74"/>
    <mergeCell ref="O71:O72"/>
    <mergeCell ref="S71:T71"/>
    <mergeCell ref="U71:V71"/>
    <mergeCell ref="B72:D73"/>
    <mergeCell ref="E72:E73"/>
    <mergeCell ref="F72:F73"/>
    <mergeCell ref="G72:G73"/>
    <mergeCell ref="H72:H73"/>
    <mergeCell ref="I72:J73"/>
    <mergeCell ref="S72:T72"/>
    <mergeCell ref="B70:D71"/>
    <mergeCell ref="E70:E71"/>
    <mergeCell ref="F70:F71"/>
    <mergeCell ref="G70:G71"/>
    <mergeCell ref="H70:H71"/>
    <mergeCell ref="I70:J71"/>
    <mergeCell ref="F74:F75"/>
    <mergeCell ref="G74:G75"/>
    <mergeCell ref="H74:H75"/>
    <mergeCell ref="I74:J75"/>
    <mergeCell ref="U70:V70"/>
    <mergeCell ref="BA66:BK68"/>
    <mergeCell ref="S67:T67"/>
    <mergeCell ref="U67:V67"/>
    <mergeCell ref="AU66:AU68"/>
    <mergeCell ref="AV66:AV68"/>
    <mergeCell ref="AY66:AY68"/>
    <mergeCell ref="AZ66:AZ68"/>
    <mergeCell ref="AT69:AT71"/>
    <mergeCell ref="AU69:AU71"/>
    <mergeCell ref="AV69:AV71"/>
    <mergeCell ref="AY69:AY71"/>
    <mergeCell ref="AZ69:AZ71"/>
    <mergeCell ref="BA69:BK71"/>
    <mergeCell ref="AJ69:AK71"/>
    <mergeCell ref="AL69:AL71"/>
    <mergeCell ref="AM69:AM71"/>
    <mergeCell ref="AN69:AO71"/>
    <mergeCell ref="AP69:AQ71"/>
    <mergeCell ref="AS69:AS71"/>
    <mergeCell ref="O68:O69"/>
    <mergeCell ref="AS66:AS68"/>
    <mergeCell ref="AT66:AT68"/>
    <mergeCell ref="AH66:AI68"/>
    <mergeCell ref="AJ66:AK68"/>
    <mergeCell ref="AL66:AL68"/>
    <mergeCell ref="AM66:AM68"/>
    <mergeCell ref="AN66:AO68"/>
    <mergeCell ref="AP66:AQ68"/>
    <mergeCell ref="O66:O67"/>
    <mergeCell ref="S66:T66"/>
    <mergeCell ref="U66:V66"/>
    <mergeCell ref="AC66:AE68"/>
    <mergeCell ref="AF66:AF68"/>
    <mergeCell ref="AG66:AG68"/>
    <mergeCell ref="S68:T68"/>
    <mergeCell ref="U68:V68"/>
    <mergeCell ref="S69:T69"/>
    <mergeCell ref="U69:V69"/>
    <mergeCell ref="AC69:AE71"/>
    <mergeCell ref="AF69:AF71"/>
    <mergeCell ref="AG69:AG71"/>
    <mergeCell ref="AH69:AI71"/>
    <mergeCell ref="S70:T70"/>
    <mergeCell ref="B66:D67"/>
    <mergeCell ref="E66:E67"/>
    <mergeCell ref="F66:F67"/>
    <mergeCell ref="G66:G67"/>
    <mergeCell ref="H66:H67"/>
    <mergeCell ref="I66:J67"/>
    <mergeCell ref="B68:D69"/>
    <mergeCell ref="E68:E69"/>
    <mergeCell ref="F68:F69"/>
    <mergeCell ref="G68:G69"/>
    <mergeCell ref="H68:H69"/>
    <mergeCell ref="I68:J69"/>
    <mergeCell ref="AY63:AY65"/>
    <mergeCell ref="AZ63:AZ65"/>
    <mergeCell ref="BA63:BK65"/>
    <mergeCell ref="B64:D65"/>
    <mergeCell ref="E64:E65"/>
    <mergeCell ref="F64:F65"/>
    <mergeCell ref="G64:G65"/>
    <mergeCell ref="H64:H65"/>
    <mergeCell ref="I64:J65"/>
    <mergeCell ref="O64:O65"/>
    <mergeCell ref="AN63:AO65"/>
    <mergeCell ref="AP63:AQ65"/>
    <mergeCell ref="AS63:AS65"/>
    <mergeCell ref="AT63:AT65"/>
    <mergeCell ref="AU63:AU65"/>
    <mergeCell ref="AV63:AV65"/>
    <mergeCell ref="AF63:AF65"/>
    <mergeCell ref="AG63:AG65"/>
    <mergeCell ref="AH63:AI65"/>
    <mergeCell ref="AJ63:AK65"/>
    <mergeCell ref="AL63:AL65"/>
    <mergeCell ref="AM63:AM65"/>
    <mergeCell ref="B62:D63"/>
    <mergeCell ref="E62:E63"/>
    <mergeCell ref="AU60:AU62"/>
    <mergeCell ref="AV60:AV62"/>
    <mergeCell ref="AY60:AY62"/>
    <mergeCell ref="AZ60:AZ62"/>
    <mergeCell ref="BA60:BK62"/>
    <mergeCell ref="S61:T61"/>
    <mergeCell ref="U61:V61"/>
    <mergeCell ref="S62:T62"/>
    <mergeCell ref="U62:V62"/>
    <mergeCell ref="AL60:AL62"/>
    <mergeCell ref="AM60:AM62"/>
    <mergeCell ref="AN60:AO62"/>
    <mergeCell ref="AP60:AQ62"/>
    <mergeCell ref="AS60:AS62"/>
    <mergeCell ref="AT60:AT62"/>
    <mergeCell ref="AC60:AE62"/>
    <mergeCell ref="AF60:AF62"/>
    <mergeCell ref="AG60:AG62"/>
    <mergeCell ref="AH60:AI62"/>
    <mergeCell ref="AJ60:AK62"/>
    <mergeCell ref="O62:O63"/>
    <mergeCell ref="S63:T63"/>
    <mergeCell ref="U63:V63"/>
    <mergeCell ref="AC63:AE65"/>
    <mergeCell ref="B60:D61"/>
    <mergeCell ref="E60:E61"/>
    <mergeCell ref="F60:F61"/>
    <mergeCell ref="G60:G61"/>
    <mergeCell ref="H60:H61"/>
    <mergeCell ref="I60:J61"/>
    <mergeCell ref="F62:F63"/>
    <mergeCell ref="G62:G63"/>
    <mergeCell ref="H62:H63"/>
    <mergeCell ref="I62:J63"/>
    <mergeCell ref="O60:O61"/>
    <mergeCell ref="S64:T64"/>
    <mergeCell ref="U64:V64"/>
    <mergeCell ref="S65:T65"/>
    <mergeCell ref="U65:V65"/>
    <mergeCell ref="BA57:BK59"/>
    <mergeCell ref="B58:D59"/>
    <mergeCell ref="E58:E59"/>
    <mergeCell ref="F58:F59"/>
    <mergeCell ref="G58:G59"/>
    <mergeCell ref="H58:H59"/>
    <mergeCell ref="I58:J59"/>
    <mergeCell ref="O58:O59"/>
    <mergeCell ref="AS57:AS59"/>
    <mergeCell ref="AT57:AT59"/>
    <mergeCell ref="AU57:AU59"/>
    <mergeCell ref="AV57:AV59"/>
    <mergeCell ref="AY57:AY59"/>
    <mergeCell ref="AZ57:AZ59"/>
    <mergeCell ref="AH57:AI59"/>
    <mergeCell ref="AJ57:AK59"/>
    <mergeCell ref="AL57:AL59"/>
    <mergeCell ref="AM57:AM59"/>
    <mergeCell ref="AN57:AO59"/>
    <mergeCell ref="AP57:AQ59"/>
    <mergeCell ref="B56:D57"/>
    <mergeCell ref="E56:E57"/>
    <mergeCell ref="F56:F57"/>
    <mergeCell ref="G56:G57"/>
    <mergeCell ref="AU54:AU56"/>
    <mergeCell ref="AV54:AV56"/>
    <mergeCell ref="AY54:AY56"/>
    <mergeCell ref="AZ54:AZ56"/>
    <mergeCell ref="BA54:BK56"/>
    <mergeCell ref="AJ54:AK56"/>
    <mergeCell ref="AL54:AL56"/>
    <mergeCell ref="AM54:AM56"/>
    <mergeCell ref="AN54:AO56"/>
    <mergeCell ref="AP54:AQ56"/>
    <mergeCell ref="AS54:AS56"/>
    <mergeCell ref="B54:D55"/>
    <mergeCell ref="E54:E55"/>
    <mergeCell ref="F54:F55"/>
    <mergeCell ref="G54:G55"/>
    <mergeCell ref="H54:H55"/>
    <mergeCell ref="I54:J55"/>
    <mergeCell ref="H56:H57"/>
    <mergeCell ref="I56:J57"/>
    <mergeCell ref="AT54:AT56"/>
    <mergeCell ref="L54:M54"/>
    <mergeCell ref="O54:O55"/>
    <mergeCell ref="AC54:AE56"/>
    <mergeCell ref="AF54:AF56"/>
    <mergeCell ref="AG54:AG56"/>
    <mergeCell ref="AH54:AI56"/>
    <mergeCell ref="O56:O57"/>
    <mergeCell ref="AC57:AE59"/>
    <mergeCell ref="AF57:AF59"/>
    <mergeCell ref="AG57:AG59"/>
    <mergeCell ref="AY51:AY53"/>
    <mergeCell ref="AZ51:AZ53"/>
    <mergeCell ref="BA51:BK53"/>
    <mergeCell ref="B52:D53"/>
    <mergeCell ref="E52:E53"/>
    <mergeCell ref="F52:F53"/>
    <mergeCell ref="G52:G53"/>
    <mergeCell ref="H52:H53"/>
    <mergeCell ref="AL51:AL53"/>
    <mergeCell ref="AM51:AM53"/>
    <mergeCell ref="AN51:AO53"/>
    <mergeCell ref="AP51:AQ53"/>
    <mergeCell ref="AS51:AS53"/>
    <mergeCell ref="AT51:AT53"/>
    <mergeCell ref="L51:M51"/>
    <mergeCell ref="AC51:AE53"/>
    <mergeCell ref="AF51:AF53"/>
    <mergeCell ref="AG51:AG53"/>
    <mergeCell ref="AH51:AI53"/>
    <mergeCell ref="AJ51:AK53"/>
    <mergeCell ref="I52:J53"/>
    <mergeCell ref="L52:M52"/>
    <mergeCell ref="O52:O53"/>
    <mergeCell ref="L53:M53"/>
    <mergeCell ref="AZ48:AZ50"/>
    <mergeCell ref="BA48:BK50"/>
    <mergeCell ref="B50:D51"/>
    <mergeCell ref="E50:E51"/>
    <mergeCell ref="F50:F51"/>
    <mergeCell ref="G50:G51"/>
    <mergeCell ref="H50:H51"/>
    <mergeCell ref="I50:J51"/>
    <mergeCell ref="L50:M50"/>
    <mergeCell ref="O50:O51"/>
    <mergeCell ref="AP48:AQ50"/>
    <mergeCell ref="AS48:AS50"/>
    <mergeCell ref="AT48:AT50"/>
    <mergeCell ref="AU48:AU50"/>
    <mergeCell ref="AV48:AV50"/>
    <mergeCell ref="AY48:AY50"/>
    <mergeCell ref="AG48:AG50"/>
    <mergeCell ref="AH48:AI50"/>
    <mergeCell ref="AJ48:AK50"/>
    <mergeCell ref="AL48:AL50"/>
    <mergeCell ref="AM48:AM50"/>
    <mergeCell ref="AN48:AO50"/>
    <mergeCell ref="AU51:AU53"/>
    <mergeCell ref="AV51:AV53"/>
    <mergeCell ref="B47:C48"/>
    <mergeCell ref="D47:G47"/>
    <mergeCell ref="D48:G48"/>
    <mergeCell ref="AC48:AE50"/>
    <mergeCell ref="AF48:AF50"/>
    <mergeCell ref="AL45:AL47"/>
    <mergeCell ref="AM45:AM47"/>
    <mergeCell ref="AN45:AO47"/>
    <mergeCell ref="AP45:AQ47"/>
    <mergeCell ref="AV42:AV44"/>
    <mergeCell ref="AY42:AY44"/>
    <mergeCell ref="AZ42:AZ44"/>
    <mergeCell ref="BA42:BK44"/>
    <mergeCell ref="L43:M43"/>
    <mergeCell ref="AC45:AE47"/>
    <mergeCell ref="AF45:AF47"/>
    <mergeCell ref="AG45:AG47"/>
    <mergeCell ref="AH45:AI47"/>
    <mergeCell ref="AJ45:AK47"/>
    <mergeCell ref="AM42:AM44"/>
    <mergeCell ref="AN42:AO44"/>
    <mergeCell ref="AP42:AQ44"/>
    <mergeCell ref="AS42:AS44"/>
    <mergeCell ref="AT42:AT44"/>
    <mergeCell ref="AU42:AU44"/>
    <mergeCell ref="AU45:AU47"/>
    <mergeCell ref="AV45:AV47"/>
    <mergeCell ref="AY45:AY47"/>
    <mergeCell ref="AZ45:AZ47"/>
    <mergeCell ref="BA45:BK47"/>
    <mergeCell ref="AS45:AS47"/>
    <mergeCell ref="AT45:AT47"/>
    <mergeCell ref="L42:M42"/>
    <mergeCell ref="AC42:AE44"/>
    <mergeCell ref="AF42:AF44"/>
    <mergeCell ref="AG42:AG44"/>
    <mergeCell ref="AH42:AI44"/>
    <mergeCell ref="AJ42:AK44"/>
    <mergeCell ref="AL42:AL44"/>
    <mergeCell ref="AS39:AS41"/>
    <mergeCell ref="AT39:AT41"/>
    <mergeCell ref="AH39:AI41"/>
    <mergeCell ref="AJ39:AK41"/>
    <mergeCell ref="AL39:AL41"/>
    <mergeCell ref="AM39:AM41"/>
    <mergeCell ref="AN39:AO41"/>
    <mergeCell ref="AP39:AQ41"/>
    <mergeCell ref="BA36:BK38"/>
    <mergeCell ref="B39:B40"/>
    <mergeCell ref="C39:G40"/>
    <mergeCell ref="H39:H40"/>
    <mergeCell ref="I39:I40"/>
    <mergeCell ref="J39:J40"/>
    <mergeCell ref="L39:M39"/>
    <mergeCell ref="AC39:AE41"/>
    <mergeCell ref="AF39:AF41"/>
    <mergeCell ref="AG39:AG41"/>
    <mergeCell ref="AS36:AS38"/>
    <mergeCell ref="AT36:AT38"/>
    <mergeCell ref="AU36:AU38"/>
    <mergeCell ref="AV36:AV38"/>
    <mergeCell ref="AY36:AY38"/>
    <mergeCell ref="AZ36:AZ38"/>
    <mergeCell ref="BA39:BK41"/>
    <mergeCell ref="L40:M40"/>
    <mergeCell ref="L41:M41"/>
    <mergeCell ref="AU39:AU41"/>
    <mergeCell ref="AV39:AV41"/>
    <mergeCell ref="AY39:AY41"/>
    <mergeCell ref="AZ39:AZ41"/>
    <mergeCell ref="AC36:AE38"/>
    <mergeCell ref="AF36:AF38"/>
    <mergeCell ref="AG36:AG38"/>
    <mergeCell ref="AH36:AI38"/>
    <mergeCell ref="AJ36:AK38"/>
    <mergeCell ref="AL36:AL38"/>
    <mergeCell ref="AM36:AM38"/>
    <mergeCell ref="AN36:AO38"/>
    <mergeCell ref="AP36:AQ38"/>
    <mergeCell ref="AY30:AY32"/>
    <mergeCell ref="AV33:AV35"/>
    <mergeCell ref="AY33:AY35"/>
    <mergeCell ref="AH33:AI35"/>
    <mergeCell ref="AJ33:AK35"/>
    <mergeCell ref="AL33:AL35"/>
    <mergeCell ref="AM33:AM35"/>
    <mergeCell ref="AN33:AO35"/>
    <mergeCell ref="AP33:AQ35"/>
    <mergeCell ref="AZ30:AZ32"/>
    <mergeCell ref="BA30:BK32"/>
    <mergeCell ref="R32:V33"/>
    <mergeCell ref="W32:X33"/>
    <mergeCell ref="AC33:AE35"/>
    <mergeCell ref="AF33:AF35"/>
    <mergeCell ref="AG33:AG35"/>
    <mergeCell ref="AL30:AL32"/>
    <mergeCell ref="AM30:AM32"/>
    <mergeCell ref="AN30:AO32"/>
    <mergeCell ref="AP30:AQ32"/>
    <mergeCell ref="AS30:AS32"/>
    <mergeCell ref="AT30:AT32"/>
    <mergeCell ref="P30:AA30"/>
    <mergeCell ref="AC30:AE32"/>
    <mergeCell ref="AF30:AF32"/>
    <mergeCell ref="AG30:AG32"/>
    <mergeCell ref="AH30:AI32"/>
    <mergeCell ref="AJ30:AK32"/>
    <mergeCell ref="BA33:BK35"/>
    <mergeCell ref="AS33:AS35"/>
    <mergeCell ref="AT33:AT35"/>
    <mergeCell ref="AU33:AU35"/>
    <mergeCell ref="AZ33:AZ35"/>
    <mergeCell ref="P29:AA29"/>
    <mergeCell ref="AL27:AL29"/>
    <mergeCell ref="AM27:AM29"/>
    <mergeCell ref="AN27:AO29"/>
    <mergeCell ref="AP27:AQ29"/>
    <mergeCell ref="AS27:AS29"/>
    <mergeCell ref="AT27:AT29"/>
    <mergeCell ref="AU30:AU32"/>
    <mergeCell ref="AV30:AV32"/>
    <mergeCell ref="AU24:AU26"/>
    <mergeCell ref="AV24:AV26"/>
    <mergeCell ref="AY24:AY26"/>
    <mergeCell ref="AZ24:AZ26"/>
    <mergeCell ref="BA24:BK26"/>
    <mergeCell ref="AC27:AE29"/>
    <mergeCell ref="AF27:AF29"/>
    <mergeCell ref="AG27:AG29"/>
    <mergeCell ref="AH27:AI29"/>
    <mergeCell ref="AJ27:AK29"/>
    <mergeCell ref="AL24:AL26"/>
    <mergeCell ref="AM24:AM26"/>
    <mergeCell ref="AN24:AO26"/>
    <mergeCell ref="AP24:AQ26"/>
    <mergeCell ref="AS24:AS26"/>
    <mergeCell ref="AT24:AT26"/>
    <mergeCell ref="AU27:AU29"/>
    <mergeCell ref="AV27:AV29"/>
    <mergeCell ref="AY27:AY29"/>
    <mergeCell ref="AZ27:AZ29"/>
    <mergeCell ref="BA27:BK29"/>
    <mergeCell ref="R24:V24"/>
    <mergeCell ref="AC24:AE26"/>
    <mergeCell ref="AF24:AF26"/>
    <mergeCell ref="AG24:AG26"/>
    <mergeCell ref="AH24:AI26"/>
    <mergeCell ref="AJ24:AK26"/>
    <mergeCell ref="AM21:AM23"/>
    <mergeCell ref="AN21:AO23"/>
    <mergeCell ref="AP21:AQ23"/>
    <mergeCell ref="AZ18:AZ20"/>
    <mergeCell ref="BA18:BK20"/>
    <mergeCell ref="R19:S19"/>
    <mergeCell ref="AC21:AE23"/>
    <mergeCell ref="AF21:AF23"/>
    <mergeCell ref="AG21:AG23"/>
    <mergeCell ref="AH21:AI23"/>
    <mergeCell ref="AJ21:AK23"/>
    <mergeCell ref="AL21:AL23"/>
    <mergeCell ref="AN18:AO20"/>
    <mergeCell ref="AP18:AQ20"/>
    <mergeCell ref="AS18:AS20"/>
    <mergeCell ref="AT18:AT20"/>
    <mergeCell ref="AU18:AU20"/>
    <mergeCell ref="AV18:AV20"/>
    <mergeCell ref="AV21:AV23"/>
    <mergeCell ref="AY21:AY23"/>
    <mergeCell ref="AZ21:AZ23"/>
    <mergeCell ref="BA21:BK23"/>
    <mergeCell ref="AS21:AS23"/>
    <mergeCell ref="AT21:AT23"/>
    <mergeCell ref="AU21:AU23"/>
    <mergeCell ref="AP17:AQ17"/>
    <mergeCell ref="AC18:AE20"/>
    <mergeCell ref="AF18:AF20"/>
    <mergeCell ref="AG18:AG20"/>
    <mergeCell ref="AH18:AI20"/>
    <mergeCell ref="AJ18:AK20"/>
    <mergeCell ref="AL18:AL20"/>
    <mergeCell ref="AM18:AM20"/>
    <mergeCell ref="AY18:AY20"/>
    <mergeCell ref="B4:N4"/>
    <mergeCell ref="H6:I6"/>
    <mergeCell ref="J6:O6"/>
    <mergeCell ref="H7:I7"/>
    <mergeCell ref="J7:O7"/>
    <mergeCell ref="AC12:AN12"/>
    <mergeCell ref="BA14:BK17"/>
    <mergeCell ref="R15:S15"/>
    <mergeCell ref="AF16:AF17"/>
    <mergeCell ref="AG16:AG17"/>
    <mergeCell ref="AH16:AI17"/>
    <mergeCell ref="AJ16:AK16"/>
    <mergeCell ref="AL16:AL17"/>
    <mergeCell ref="AM16:AM17"/>
    <mergeCell ref="AN16:AO17"/>
    <mergeCell ref="AP16:AQ16"/>
    <mergeCell ref="AC14:AE17"/>
    <mergeCell ref="AF14:AK15"/>
    <mergeCell ref="AL14:AQ15"/>
    <mergeCell ref="AS14:AT17"/>
    <mergeCell ref="AU14:AV17"/>
    <mergeCell ref="AY14:AZ17"/>
    <mergeCell ref="R17:S17"/>
    <mergeCell ref="AJ17:AK17"/>
  </mergeCells>
  <phoneticPr fontId="6"/>
  <conditionalFormatting sqref="BA21 BA18 BA24 BA27 BA30 BA33 BA36 BA39 BA42 BA45 BA48 BA51 BA54 BA57 BA60 BA63 BA66 BA69 BA72 BA75">
    <cfRule type="cellIs" dxfId="0" priority="1" operator="equal">
      <formula>"簡易計算の結果、逆潮流による電圧上昇値が標準電圧の2％を超えています。"</formula>
    </cfRule>
  </conditionalFormatting>
  <dataValidations count="2">
    <dataValidation type="list" allowBlank="1" showInputMessage="1" showErrorMessage="1" sqref="AF18:AF77 U15 W15 AL18:AL77">
      <formula1>$S$62:$S$74</formula1>
    </dataValidation>
    <dataValidation type="list" allowBlank="1" showInputMessage="1" showErrorMessage="1" sqref="C39">
      <formula1>$B$149:$B$153</formula1>
    </dataValidation>
  </dataValidations>
  <pageMargins left="0.23622047244094491" right="0.23622047244094491" top="0.74803149606299213" bottom="0.74803149606299213" header="0.31496062992125984" footer="0.31496062992125984"/>
  <pageSetup paperSize="8" scale="47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1C976F-9E11-4DA5-9401-C1B3752C4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5227623-034C-4F3F-A154-8C456AA89515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CF6E468-46D4-4536-95C8-9FD6DAAFDC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計算書（1台用）</vt:lpstr>
      <vt:lpstr>記入例（1台用）</vt:lpstr>
      <vt:lpstr>計算書（複数台）</vt:lpstr>
      <vt:lpstr>記載例（複数台） </vt:lpstr>
      <vt:lpstr>'記載例（複数台） '!Print_Area</vt:lpstr>
      <vt:lpstr>'記入例（1台用）'!Print_Area</vt:lpstr>
      <vt:lpstr>'計算書（1台用）'!Print_Area</vt:lpstr>
      <vt:lpstr>'計算書（複数台）'!Print_Area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屋内配線（受電点からPCSまで）の電圧上昇値の簡易計算書</dc:title>
  <dc:creator>北海道電力ネットワーク株式会社</dc:creator>
  <cp:lastModifiedBy/>
  <dcterms:created xsi:type="dcterms:W3CDTF">2014-03-27T01:44:59Z</dcterms:created>
  <dcterms:modified xsi:type="dcterms:W3CDTF">2020-10-01T02:21:48Z</dcterms:modified>
</cp:coreProperties>
</file>